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кт19\Туристкая 4\"/>
    </mc:Choice>
  </mc:AlternateContent>
  <bookViews>
    <workbookView xWindow="0" yWindow="0" windowWidth="21600" windowHeight="9480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S26" i="1" l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25" i="1"/>
  <c r="R138" i="1" l="1"/>
  <c r="P111" i="1"/>
  <c r="H108" i="1"/>
  <c r="H103" i="1" s="1"/>
  <c r="C97" i="1"/>
  <c r="AB96" i="1"/>
  <c r="T96" i="1"/>
  <c r="S96" i="1"/>
  <c r="I109" i="1" s="1"/>
  <c r="R96" i="1"/>
  <c r="Q96" i="1"/>
  <c r="P96" i="1"/>
  <c r="O96" i="1"/>
  <c r="N96" i="1"/>
  <c r="M96" i="1"/>
  <c r="G96" i="1"/>
  <c r="F96" i="1"/>
  <c r="E96" i="1"/>
  <c r="C96" i="1"/>
  <c r="J108" i="1" s="1"/>
  <c r="H104" i="1" s="1"/>
  <c r="AB95" i="1"/>
  <c r="Y95" i="1"/>
  <c r="X95" i="1"/>
  <c r="V95" i="1"/>
  <c r="U95" i="1"/>
  <c r="T95" i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C95" i="1"/>
  <c r="AH94" i="1"/>
  <c r="AI94" i="1" s="1"/>
  <c r="AE94" i="1"/>
  <c r="AD94" i="1"/>
  <c r="Z94" i="1"/>
  <c r="AA94" i="1" s="1"/>
  <c r="J94" i="1"/>
  <c r="AF94" i="1" s="1"/>
  <c r="AG94" i="1" s="1"/>
  <c r="AI93" i="1"/>
  <c r="AH93" i="1"/>
  <c r="AE93" i="1"/>
  <c r="AD93" i="1"/>
  <c r="Z93" i="1"/>
  <c r="AA93" i="1" s="1"/>
  <c r="J93" i="1"/>
  <c r="AF93" i="1" s="1"/>
  <c r="AG93" i="1" s="1"/>
  <c r="AH92" i="1"/>
  <c r="AI92" i="1" s="1"/>
  <c r="AF92" i="1"/>
  <c r="AG92" i="1" s="1"/>
  <c r="AE92" i="1"/>
  <c r="AD92" i="1"/>
  <c r="Z92" i="1"/>
  <c r="AA92" i="1" s="1"/>
  <c r="J92" i="1"/>
  <c r="AI91" i="1"/>
  <c r="AH91" i="1"/>
  <c r="AE91" i="1"/>
  <c r="AD91" i="1"/>
  <c r="AA91" i="1"/>
  <c r="Z91" i="1"/>
  <c r="J91" i="1"/>
  <c r="AF91" i="1" s="1"/>
  <c r="AG91" i="1" s="1"/>
  <c r="AH90" i="1"/>
  <c r="AI90" i="1" s="1"/>
  <c r="AF90" i="1"/>
  <c r="AG90" i="1" s="1"/>
  <c r="AE90" i="1"/>
  <c r="AD90" i="1"/>
  <c r="Z90" i="1"/>
  <c r="AA90" i="1" s="1"/>
  <c r="J90" i="1"/>
  <c r="AI89" i="1"/>
  <c r="AH89" i="1"/>
  <c r="AE89" i="1"/>
  <c r="AD89" i="1"/>
  <c r="AA89" i="1"/>
  <c r="Z89" i="1"/>
  <c r="J89" i="1"/>
  <c r="AF89" i="1" s="1"/>
  <c r="AG89" i="1" s="1"/>
  <c r="AH88" i="1"/>
  <c r="AI88" i="1" s="1"/>
  <c r="AF88" i="1"/>
  <c r="AG88" i="1" s="1"/>
  <c r="AE88" i="1"/>
  <c r="AD88" i="1"/>
  <c r="Z88" i="1"/>
  <c r="AA88" i="1" s="1"/>
  <c r="J88" i="1"/>
  <c r="AI87" i="1"/>
  <c r="AH87" i="1"/>
  <c r="AE87" i="1"/>
  <c r="AD87" i="1"/>
  <c r="AA87" i="1"/>
  <c r="Z87" i="1"/>
  <c r="J87" i="1"/>
  <c r="AF87" i="1" s="1"/>
  <c r="AG87" i="1" s="1"/>
  <c r="AH86" i="1"/>
  <c r="AI86" i="1" s="1"/>
  <c r="AF86" i="1"/>
  <c r="AG86" i="1" s="1"/>
  <c r="AE86" i="1"/>
  <c r="AD86" i="1"/>
  <c r="Z86" i="1"/>
  <c r="AA86" i="1" s="1"/>
  <c r="J86" i="1"/>
  <c r="AI85" i="1"/>
  <c r="AH85" i="1"/>
  <c r="AE85" i="1"/>
  <c r="AD85" i="1"/>
  <c r="AA85" i="1"/>
  <c r="Z85" i="1"/>
  <c r="J85" i="1"/>
  <c r="AF85" i="1" s="1"/>
  <c r="AG85" i="1" s="1"/>
  <c r="AH84" i="1"/>
  <c r="AI84" i="1" s="1"/>
  <c r="AF84" i="1"/>
  <c r="AG84" i="1" s="1"/>
  <c r="AE84" i="1"/>
  <c r="AD84" i="1"/>
  <c r="Z84" i="1"/>
  <c r="AA84" i="1" s="1"/>
  <c r="J84" i="1"/>
  <c r="AI83" i="1"/>
  <c r="AH83" i="1"/>
  <c r="AE83" i="1"/>
  <c r="AD83" i="1"/>
  <c r="AA83" i="1"/>
  <c r="Z83" i="1"/>
  <c r="J83" i="1"/>
  <c r="AF83" i="1" s="1"/>
  <c r="AG83" i="1" s="1"/>
  <c r="AH82" i="1"/>
  <c r="AI82" i="1" s="1"/>
  <c r="AF82" i="1"/>
  <c r="AG82" i="1" s="1"/>
  <c r="AE82" i="1"/>
  <c r="AD82" i="1"/>
  <c r="Z82" i="1"/>
  <c r="AA82" i="1" s="1"/>
  <c r="J82" i="1"/>
  <c r="AI81" i="1"/>
  <c r="AH81" i="1"/>
  <c r="AE81" i="1"/>
  <c r="AD81" i="1"/>
  <c r="AA81" i="1"/>
  <c r="Z81" i="1"/>
  <c r="J81" i="1"/>
  <c r="AF81" i="1" s="1"/>
  <c r="AG81" i="1" s="1"/>
  <c r="AH80" i="1"/>
  <c r="AI80" i="1" s="1"/>
  <c r="AF80" i="1"/>
  <c r="AG80" i="1" s="1"/>
  <c r="AE80" i="1"/>
  <c r="AD80" i="1"/>
  <c r="Z80" i="1"/>
  <c r="AA80" i="1" s="1"/>
  <c r="J80" i="1"/>
  <c r="AI79" i="1"/>
  <c r="AH79" i="1"/>
  <c r="AE79" i="1"/>
  <c r="AD79" i="1"/>
  <c r="AA79" i="1"/>
  <c r="Z79" i="1"/>
  <c r="J79" i="1"/>
  <c r="AF79" i="1" s="1"/>
  <c r="AG79" i="1" s="1"/>
  <c r="AH78" i="1"/>
  <c r="AI78" i="1" s="1"/>
  <c r="AF78" i="1"/>
  <c r="AG78" i="1" s="1"/>
  <c r="AE78" i="1"/>
  <c r="AD78" i="1"/>
  <c r="Z78" i="1"/>
  <c r="AA78" i="1" s="1"/>
  <c r="J78" i="1"/>
  <c r="AI77" i="1"/>
  <c r="AH77" i="1"/>
  <c r="AE77" i="1"/>
  <c r="AD77" i="1"/>
  <c r="AA77" i="1"/>
  <c r="Z77" i="1"/>
  <c r="J77" i="1"/>
  <c r="AF77" i="1" s="1"/>
  <c r="AG77" i="1" s="1"/>
  <c r="AH76" i="1"/>
  <c r="AI76" i="1" s="1"/>
  <c r="AF76" i="1"/>
  <c r="AG76" i="1" s="1"/>
  <c r="AE76" i="1"/>
  <c r="AD76" i="1"/>
  <c r="Z76" i="1"/>
  <c r="AA76" i="1" s="1"/>
  <c r="J76" i="1"/>
  <c r="AI75" i="1"/>
  <c r="AH75" i="1"/>
  <c r="AG75" i="1"/>
  <c r="AE75" i="1"/>
  <c r="AD75" i="1"/>
  <c r="AA75" i="1"/>
  <c r="Z75" i="1"/>
  <c r="J75" i="1"/>
  <c r="AF75" i="1" s="1"/>
  <c r="AH74" i="1"/>
  <c r="AI74" i="1" s="1"/>
  <c r="AF74" i="1"/>
  <c r="AG74" i="1" s="1"/>
  <c r="AE74" i="1"/>
  <c r="AD74" i="1"/>
  <c r="Z74" i="1"/>
  <c r="AA74" i="1" s="1"/>
  <c r="J74" i="1"/>
  <c r="AI73" i="1"/>
  <c r="AH73" i="1"/>
  <c r="AE73" i="1"/>
  <c r="AD73" i="1"/>
  <c r="AA73" i="1"/>
  <c r="Z73" i="1"/>
  <c r="J73" i="1"/>
  <c r="AF73" i="1" s="1"/>
  <c r="AG73" i="1" s="1"/>
  <c r="AH72" i="1"/>
  <c r="AI72" i="1" s="1"/>
  <c r="AF72" i="1"/>
  <c r="AG72" i="1" s="1"/>
  <c r="AE72" i="1"/>
  <c r="AD72" i="1"/>
  <c r="Z72" i="1"/>
  <c r="AA72" i="1" s="1"/>
  <c r="J72" i="1"/>
  <c r="AI71" i="1"/>
  <c r="AH71" i="1"/>
  <c r="AG71" i="1"/>
  <c r="AE71" i="1"/>
  <c r="AD71" i="1"/>
  <c r="AA71" i="1"/>
  <c r="Z71" i="1"/>
  <c r="J71" i="1"/>
  <c r="AF71" i="1" s="1"/>
  <c r="AH70" i="1"/>
  <c r="AI70" i="1" s="1"/>
  <c r="AF70" i="1"/>
  <c r="AG70" i="1" s="1"/>
  <c r="AE70" i="1"/>
  <c r="AD70" i="1"/>
  <c r="Z70" i="1"/>
  <c r="AA70" i="1" s="1"/>
  <c r="J70" i="1"/>
  <c r="AI69" i="1"/>
  <c r="AH69" i="1"/>
  <c r="AE69" i="1"/>
  <c r="AD69" i="1"/>
  <c r="AA69" i="1"/>
  <c r="Z69" i="1"/>
  <c r="J69" i="1"/>
  <c r="AF69" i="1" s="1"/>
  <c r="AG69" i="1" s="1"/>
  <c r="AH68" i="1"/>
  <c r="AI68" i="1" s="1"/>
  <c r="AF68" i="1"/>
  <c r="AG68" i="1" s="1"/>
  <c r="AE68" i="1"/>
  <c r="AD68" i="1"/>
  <c r="Z68" i="1"/>
  <c r="AA68" i="1" s="1"/>
  <c r="J68" i="1"/>
  <c r="AI67" i="1"/>
  <c r="AH67" i="1"/>
  <c r="AG67" i="1"/>
  <c r="AE67" i="1"/>
  <c r="AD67" i="1"/>
  <c r="AA67" i="1"/>
  <c r="Z67" i="1"/>
  <c r="J67" i="1"/>
  <c r="AF67" i="1" s="1"/>
  <c r="AH66" i="1"/>
  <c r="AI66" i="1" s="1"/>
  <c r="AF66" i="1"/>
  <c r="AG66" i="1" s="1"/>
  <c r="AE66" i="1"/>
  <c r="AD66" i="1"/>
  <c r="Z66" i="1"/>
  <c r="AA66" i="1" s="1"/>
  <c r="J66" i="1"/>
  <c r="AI65" i="1"/>
  <c r="AH65" i="1"/>
  <c r="AE65" i="1"/>
  <c r="AD65" i="1"/>
  <c r="AA65" i="1"/>
  <c r="Z65" i="1"/>
  <c r="J65" i="1"/>
  <c r="AF65" i="1" s="1"/>
  <c r="AG65" i="1" s="1"/>
  <c r="AH64" i="1"/>
  <c r="AI64" i="1" s="1"/>
  <c r="AF64" i="1"/>
  <c r="AG64" i="1" s="1"/>
  <c r="AE64" i="1"/>
  <c r="AD64" i="1"/>
  <c r="Z64" i="1"/>
  <c r="AA64" i="1" s="1"/>
  <c r="J64" i="1"/>
  <c r="AI63" i="1"/>
  <c r="AH63" i="1"/>
  <c r="AE63" i="1"/>
  <c r="AD63" i="1"/>
  <c r="AA63" i="1"/>
  <c r="Z63" i="1"/>
  <c r="J63" i="1"/>
  <c r="AF63" i="1" s="1"/>
  <c r="AG63" i="1" s="1"/>
  <c r="AH62" i="1"/>
  <c r="AI62" i="1" s="1"/>
  <c r="AF62" i="1"/>
  <c r="AG62" i="1" s="1"/>
  <c r="AE62" i="1"/>
  <c r="AD62" i="1"/>
  <c r="Z62" i="1"/>
  <c r="AA62" i="1" s="1"/>
  <c r="J62" i="1"/>
  <c r="AI61" i="1"/>
  <c r="AH61" i="1"/>
  <c r="AE61" i="1"/>
  <c r="AD61" i="1"/>
  <c r="AA61" i="1"/>
  <c r="Z61" i="1"/>
  <c r="J61" i="1"/>
  <c r="AF61" i="1" s="1"/>
  <c r="AG61" i="1" s="1"/>
  <c r="AH60" i="1"/>
  <c r="AI60" i="1" s="1"/>
  <c r="AF60" i="1"/>
  <c r="AG60" i="1" s="1"/>
  <c r="AE60" i="1"/>
  <c r="AD60" i="1"/>
  <c r="Z60" i="1"/>
  <c r="AA60" i="1" s="1"/>
  <c r="J60" i="1"/>
  <c r="AI59" i="1"/>
  <c r="AH59" i="1"/>
  <c r="AG59" i="1"/>
  <c r="AE59" i="1"/>
  <c r="AD59" i="1"/>
  <c r="AA59" i="1"/>
  <c r="Z59" i="1"/>
  <c r="J59" i="1"/>
  <c r="AF59" i="1" s="1"/>
  <c r="AH58" i="1"/>
  <c r="AI58" i="1" s="1"/>
  <c r="AF58" i="1"/>
  <c r="AG58" i="1" s="1"/>
  <c r="AE58" i="1"/>
  <c r="AD58" i="1"/>
  <c r="Z58" i="1"/>
  <c r="AA58" i="1" s="1"/>
  <c r="J58" i="1"/>
  <c r="AI57" i="1"/>
  <c r="AH57" i="1"/>
  <c r="AE57" i="1"/>
  <c r="AD57" i="1"/>
  <c r="AA57" i="1"/>
  <c r="Z57" i="1"/>
  <c r="J57" i="1"/>
  <c r="AF57" i="1" s="1"/>
  <c r="AG57" i="1" s="1"/>
  <c r="AH56" i="1"/>
  <c r="AI56" i="1" s="1"/>
  <c r="AE56" i="1"/>
  <c r="AD56" i="1"/>
  <c r="Z56" i="1"/>
  <c r="AA56" i="1" s="1"/>
  <c r="J56" i="1"/>
  <c r="AF56" i="1" s="1"/>
  <c r="AG56" i="1" s="1"/>
  <c r="AH55" i="1"/>
  <c r="AI55" i="1" s="1"/>
  <c r="AE55" i="1"/>
  <c r="AD55" i="1"/>
  <c r="Z55" i="1"/>
  <c r="AA55" i="1" s="1"/>
  <c r="J55" i="1"/>
  <c r="AF55" i="1" s="1"/>
  <c r="AG55" i="1" s="1"/>
  <c r="AH54" i="1"/>
  <c r="AI54" i="1" s="1"/>
  <c r="AE54" i="1"/>
  <c r="AD54" i="1"/>
  <c r="Z54" i="1"/>
  <c r="AA54" i="1" s="1"/>
  <c r="W54" i="1"/>
  <c r="AF54" i="1" s="1"/>
  <c r="AG54" i="1" s="1"/>
  <c r="AH53" i="1"/>
  <c r="AI53" i="1" s="1"/>
  <c r="AE53" i="1"/>
  <c r="AD53" i="1"/>
  <c r="Z53" i="1"/>
  <c r="AA53" i="1" s="1"/>
  <c r="W53" i="1"/>
  <c r="AF53" i="1" s="1"/>
  <c r="AG53" i="1" s="1"/>
  <c r="AH52" i="1"/>
  <c r="AI52" i="1" s="1"/>
  <c r="AE52" i="1"/>
  <c r="AD52" i="1"/>
  <c r="Z52" i="1"/>
  <c r="AA52" i="1" s="1"/>
  <c r="W52" i="1"/>
  <c r="AF52" i="1" s="1"/>
  <c r="AG52" i="1" s="1"/>
  <c r="AH51" i="1"/>
  <c r="AI51" i="1" s="1"/>
  <c r="AE51" i="1"/>
  <c r="AD51" i="1"/>
  <c r="Z51" i="1"/>
  <c r="AA51" i="1" s="1"/>
  <c r="W51" i="1"/>
  <c r="AF51" i="1" s="1"/>
  <c r="AG51" i="1" s="1"/>
  <c r="AH50" i="1"/>
  <c r="AI50" i="1" s="1"/>
  <c r="AE50" i="1"/>
  <c r="AD50" i="1"/>
  <c r="Z50" i="1"/>
  <c r="AA50" i="1" s="1"/>
  <c r="W50" i="1"/>
  <c r="AF50" i="1" s="1"/>
  <c r="AG50" i="1" s="1"/>
  <c r="AH49" i="1"/>
  <c r="AI49" i="1" s="1"/>
  <c r="AE49" i="1"/>
  <c r="AD49" i="1"/>
  <c r="Z49" i="1"/>
  <c r="AA49" i="1" s="1"/>
  <c r="W49" i="1"/>
  <c r="AF49" i="1" s="1"/>
  <c r="AG49" i="1" s="1"/>
  <c r="AH48" i="1"/>
  <c r="AI48" i="1" s="1"/>
  <c r="AE48" i="1"/>
  <c r="AD48" i="1"/>
  <c r="Z48" i="1"/>
  <c r="AA48" i="1" s="1"/>
  <c r="W48" i="1"/>
  <c r="AF48" i="1" s="1"/>
  <c r="AG48" i="1" s="1"/>
  <c r="AH47" i="1"/>
  <c r="AI47" i="1" s="1"/>
  <c r="AE47" i="1"/>
  <c r="AD47" i="1"/>
  <c r="Z47" i="1"/>
  <c r="AA47" i="1" s="1"/>
  <c r="W47" i="1"/>
  <c r="AF47" i="1" s="1"/>
  <c r="AG47" i="1" s="1"/>
  <c r="AH46" i="1"/>
  <c r="AI46" i="1" s="1"/>
  <c r="AE46" i="1"/>
  <c r="AD46" i="1"/>
  <c r="Z46" i="1"/>
  <c r="AA46" i="1" s="1"/>
  <c r="W46" i="1"/>
  <c r="AF46" i="1" s="1"/>
  <c r="AG46" i="1" s="1"/>
  <c r="AH45" i="1"/>
  <c r="AI45" i="1" s="1"/>
  <c r="AE45" i="1"/>
  <c r="AD45" i="1"/>
  <c r="Z45" i="1"/>
  <c r="AA45" i="1" s="1"/>
  <c r="W45" i="1"/>
  <c r="AF45" i="1" s="1"/>
  <c r="AG45" i="1" s="1"/>
  <c r="AH44" i="1"/>
  <c r="AI44" i="1" s="1"/>
  <c r="AE44" i="1"/>
  <c r="AD44" i="1"/>
  <c r="Z44" i="1"/>
  <c r="AA44" i="1" s="1"/>
  <c r="W44" i="1"/>
  <c r="AF44" i="1" s="1"/>
  <c r="AG44" i="1" s="1"/>
  <c r="AH43" i="1"/>
  <c r="AI43" i="1" s="1"/>
  <c r="AE43" i="1"/>
  <c r="AD43" i="1"/>
  <c r="Z43" i="1"/>
  <c r="AA43" i="1" s="1"/>
  <c r="W43" i="1"/>
  <c r="AF43" i="1" s="1"/>
  <c r="AG43" i="1" s="1"/>
  <c r="AH42" i="1"/>
  <c r="AI42" i="1" s="1"/>
  <c r="AE42" i="1"/>
  <c r="AD42" i="1"/>
  <c r="Z42" i="1"/>
  <c r="AA42" i="1" s="1"/>
  <c r="W42" i="1"/>
  <c r="AF42" i="1" s="1"/>
  <c r="AG42" i="1" s="1"/>
  <c r="AH41" i="1"/>
  <c r="AI41" i="1" s="1"/>
  <c r="AE41" i="1"/>
  <c r="AD41" i="1"/>
  <c r="Z41" i="1"/>
  <c r="AA41" i="1" s="1"/>
  <c r="W41" i="1"/>
  <c r="AF41" i="1" s="1"/>
  <c r="AG41" i="1" s="1"/>
  <c r="AH40" i="1"/>
  <c r="AI40" i="1" s="1"/>
  <c r="AE40" i="1"/>
  <c r="AD40" i="1"/>
  <c r="Z40" i="1"/>
  <c r="AA40" i="1" s="1"/>
  <c r="W40" i="1"/>
  <c r="AF40" i="1" s="1"/>
  <c r="AG40" i="1" s="1"/>
  <c r="AH39" i="1"/>
  <c r="AI39" i="1" s="1"/>
  <c r="AE39" i="1"/>
  <c r="AD39" i="1"/>
  <c r="Z39" i="1"/>
  <c r="AA39" i="1" s="1"/>
  <c r="W39" i="1"/>
  <c r="AF39" i="1" s="1"/>
  <c r="AG39" i="1" s="1"/>
  <c r="AH38" i="1"/>
  <c r="AI38" i="1" s="1"/>
  <c r="AE38" i="1"/>
  <c r="AD38" i="1"/>
  <c r="Z38" i="1"/>
  <c r="AA38" i="1" s="1"/>
  <c r="W38" i="1"/>
  <c r="AF38" i="1" s="1"/>
  <c r="AG38" i="1" s="1"/>
  <c r="AH37" i="1"/>
  <c r="AI37" i="1" s="1"/>
  <c r="AE37" i="1"/>
  <c r="AD37" i="1"/>
  <c r="Z37" i="1"/>
  <c r="AA37" i="1" s="1"/>
  <c r="W37" i="1"/>
  <c r="AF37" i="1" s="1"/>
  <c r="AG37" i="1" s="1"/>
  <c r="AH36" i="1"/>
  <c r="AI36" i="1" s="1"/>
  <c r="AE36" i="1"/>
  <c r="AD36" i="1"/>
  <c r="Z36" i="1"/>
  <c r="AA36" i="1" s="1"/>
  <c r="W36" i="1"/>
  <c r="AF36" i="1" s="1"/>
  <c r="AG36" i="1" s="1"/>
  <c r="AH35" i="1"/>
  <c r="AI35" i="1" s="1"/>
  <c r="AE35" i="1"/>
  <c r="AD35" i="1"/>
  <c r="AA35" i="1"/>
  <c r="Z35" i="1"/>
  <c r="W35" i="1"/>
  <c r="AF35" i="1" s="1"/>
  <c r="AG35" i="1" s="1"/>
  <c r="AH34" i="1"/>
  <c r="AI34" i="1" s="1"/>
  <c r="AE34" i="1"/>
  <c r="AD34" i="1"/>
  <c r="Z34" i="1"/>
  <c r="AA34" i="1" s="1"/>
  <c r="W34" i="1"/>
  <c r="AF34" i="1" s="1"/>
  <c r="AG34" i="1" s="1"/>
  <c r="AH33" i="1"/>
  <c r="AI33" i="1" s="1"/>
  <c r="AE33" i="1"/>
  <c r="AD33" i="1"/>
  <c r="Z33" i="1"/>
  <c r="AA33" i="1" s="1"/>
  <c r="W33" i="1"/>
  <c r="AF33" i="1" s="1"/>
  <c r="AG33" i="1" s="1"/>
  <c r="AH32" i="1"/>
  <c r="AI32" i="1" s="1"/>
  <c r="AE32" i="1"/>
  <c r="AD32" i="1"/>
  <c r="Z32" i="1"/>
  <c r="AA32" i="1" s="1"/>
  <c r="W32" i="1"/>
  <c r="AF32" i="1" s="1"/>
  <c r="AG32" i="1" s="1"/>
  <c r="AH31" i="1"/>
  <c r="AI31" i="1" s="1"/>
  <c r="AE31" i="1"/>
  <c r="AD31" i="1"/>
  <c r="Z31" i="1"/>
  <c r="AA31" i="1" s="1"/>
  <c r="W31" i="1"/>
  <c r="AF31" i="1" s="1"/>
  <c r="AG31" i="1" s="1"/>
  <c r="AH30" i="1"/>
  <c r="AI30" i="1" s="1"/>
  <c r="AE30" i="1"/>
  <c r="AD30" i="1"/>
  <c r="Z30" i="1"/>
  <c r="AA30" i="1" s="1"/>
  <c r="W30" i="1"/>
  <c r="AF30" i="1" s="1"/>
  <c r="AG30" i="1" s="1"/>
  <c r="AH29" i="1"/>
  <c r="AI29" i="1" s="1"/>
  <c r="AE29" i="1"/>
  <c r="AD29" i="1"/>
  <c r="Z29" i="1"/>
  <c r="AA29" i="1" s="1"/>
  <c r="W29" i="1"/>
  <c r="AF29" i="1" s="1"/>
  <c r="AG29" i="1" s="1"/>
  <c r="AH28" i="1"/>
  <c r="AI28" i="1" s="1"/>
  <c r="AE28" i="1"/>
  <c r="AD28" i="1"/>
  <c r="Z28" i="1"/>
  <c r="W28" i="1"/>
  <c r="AF28" i="1" s="1"/>
  <c r="AG28" i="1" s="1"/>
  <c r="AH27" i="1"/>
  <c r="AI27" i="1" s="1"/>
  <c r="AE27" i="1"/>
  <c r="AD27" i="1"/>
  <c r="Z27" i="1"/>
  <c r="AA27" i="1" s="1"/>
  <c r="W27" i="1"/>
  <c r="AF27" i="1" s="1"/>
  <c r="AG27" i="1" s="1"/>
  <c r="AH26" i="1"/>
  <c r="AI26" i="1" s="1"/>
  <c r="AE26" i="1"/>
  <c r="AD26" i="1"/>
  <c r="Z26" i="1"/>
  <c r="AA26" i="1" s="1"/>
  <c r="W26" i="1"/>
  <c r="AF26" i="1" s="1"/>
  <c r="AG26" i="1" s="1"/>
  <c r="AH25" i="1"/>
  <c r="AI25" i="1" s="1"/>
  <c r="AE25" i="1"/>
  <c r="AD25" i="1"/>
  <c r="Z25" i="1"/>
  <c r="AA25" i="1" s="1"/>
  <c r="W25" i="1"/>
  <c r="W96" i="1" s="1"/>
  <c r="W95" i="1" l="1"/>
  <c r="P113" i="1"/>
  <c r="H113" i="1"/>
  <c r="L135" i="1" s="1"/>
  <c r="H111" i="1"/>
  <c r="L133" i="1" s="1"/>
  <c r="AF25" i="1"/>
  <c r="J95" i="1"/>
  <c r="Z96" i="1"/>
  <c r="Z95" i="1"/>
  <c r="AA28" i="1"/>
  <c r="AA96" i="1" s="1"/>
  <c r="AA95" i="1" l="1"/>
  <c r="O112" i="1"/>
  <c r="I112" i="1"/>
  <c r="AF96" i="1"/>
  <c r="AG25" i="1"/>
</calcChain>
</file>

<file path=xl/sharedStrings.xml><?xml version="1.0" encoding="utf-8"?>
<sst xmlns="http://schemas.openxmlformats.org/spreadsheetml/2006/main" count="1402" uniqueCount="167">
  <si>
    <t xml:space="preserve">Отчет о теплопотреблении по приборам УУТЭ за октябрь 2019 </t>
  </si>
  <si>
    <t>ГУП ТЭК</t>
  </si>
  <si>
    <r>
      <t>Абонент:</t>
    </r>
    <r>
      <rPr>
        <b/>
        <sz val="11"/>
        <color indexed="8"/>
        <rFont val="Arial"/>
        <family val="2"/>
        <charset val="204"/>
      </rPr>
      <t>ТСЖ"Туристская 4"</t>
    </r>
  </si>
  <si>
    <t xml:space="preserve">Договор: 194-028/233 </t>
  </si>
  <si>
    <t xml:space="preserve">Телефон: </t>
  </si>
  <si>
    <t>СИ-5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</si>
  <si>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</si>
  <si>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СПЧ-65-41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</si>
  <si>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005287</t>
    </r>
  </si>
  <si>
    <t>Обслуживающая организация:ООО "СЕВЕР"</t>
  </si>
  <si>
    <t>8-921-574-88-27</t>
  </si>
  <si>
    <t>Рассматривать совместно с УУТЭ:</t>
  </si>
  <si>
    <t>Источник: Приморская, ЦТП</t>
  </si>
  <si>
    <t>Схема подключения: Четырёхтрубная открытая зависимая</t>
  </si>
  <si>
    <t>график: 130/70</t>
  </si>
  <si>
    <t xml:space="preserve">Установленные приборы:   </t>
  </si>
  <si>
    <t>Часовые (суточные) архивы в файле:СПТ941М-27095-ч(с)-1019.txt</t>
  </si>
  <si>
    <t>Режим(схема): 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</si>
  <si>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25.04.20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</si>
  <si>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</si>
  <si>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СПТ-941М № 27095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</si>
  <si>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</si>
  <si>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</si>
  <si>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</si>
  <si>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</si>
  <si>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</si>
  <si>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</si>
  <si>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 40</t>
  </si>
  <si>
    <t/>
  </si>
  <si>
    <t>КТПТР-01</t>
  </si>
  <si>
    <t>Обратн.тр.(М2):</t>
  </si>
  <si>
    <t>ВСТ 32</t>
  </si>
  <si>
    <t>тр-д. ГВС(М3):</t>
  </si>
  <si>
    <t xml:space="preserve"> </t>
  </si>
  <si>
    <t>тр.цирк.ГВС(М4):</t>
  </si>
  <si>
    <t>тр.подпитки(V5):</t>
  </si>
  <si>
    <t xml:space="preserve">Расчетный алгоритм:  зима:  Q=M1*(h1-h2)+(M1-M2)*(h2-hхв)    лето:  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</si>
  <si>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</si>
  <si>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</si>
  <si>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</si>
  <si>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</si>
  <si>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</si>
  <si>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</si>
  <si>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</si>
  <si>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</si>
  <si>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</si>
  <si>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23.09.19 по 22.10.19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</si>
  <si>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</si>
  <si>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</si>
  <si>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</si>
  <si>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</si>
  <si>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</si>
  <si>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</si>
  <si>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</si>
  <si>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</si>
  <si>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</si>
  <si>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</si>
  <si>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</si>
  <si>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</si>
  <si>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отоп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</si>
  <si>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</si>
  <si>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</si>
  <si>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</si>
  <si>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</si>
  <si>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</si>
  <si>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</si>
  <si>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</si>
  <si>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</si>
  <si>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</si>
  <si>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</si>
  <si>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</si>
  <si>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</si>
  <si>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</si>
  <si>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</si>
  <si>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</si>
  <si>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</si>
  <si>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</si>
  <si>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</si>
  <si>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</si>
  <si>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</si>
  <si>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</si>
  <si>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</si>
  <si>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</si>
  <si>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</si>
  <si>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</si>
  <si>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</si>
  <si>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</si>
  <si>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</si>
  <si>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</si>
  <si>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</si>
  <si>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23.09.19</t>
  </si>
  <si>
    <t>-</t>
  </si>
  <si>
    <t>24.09.19</t>
  </si>
  <si>
    <t>25.09.19</t>
  </si>
  <si>
    <t>26.09.19</t>
  </si>
  <si>
    <t>27.09.19</t>
  </si>
  <si>
    <t>28.09.19</t>
  </si>
  <si>
    <t>29.09.19</t>
  </si>
  <si>
    <t>30.09.19</t>
  </si>
  <si>
    <t>01.10.19</t>
  </si>
  <si>
    <t>02.10.19</t>
  </si>
  <si>
    <t>03.10.19</t>
  </si>
  <si>
    <t>04.10.19</t>
  </si>
  <si>
    <t>05.10.19</t>
  </si>
  <si>
    <t>06.10.19</t>
  </si>
  <si>
    <t>07.10.19</t>
  </si>
  <si>
    <t>08.10.19</t>
  </si>
  <si>
    <t>09.10.19</t>
  </si>
  <si>
    <t>10.10.19</t>
  </si>
  <si>
    <t>11.10.19</t>
  </si>
  <si>
    <t>12.10.19</t>
  </si>
  <si>
    <t>13.10.19</t>
  </si>
  <si>
    <t>14.10.19</t>
  </si>
  <si>
    <t>15.10.19</t>
  </si>
  <si>
    <t>16.10.19</t>
  </si>
  <si>
    <t>17.10.19</t>
  </si>
  <si>
    <t>18.10.19</t>
  </si>
  <si>
    <t>19.10.19</t>
  </si>
  <si>
    <t>20.10.19</t>
  </si>
  <si>
    <t>21.10.19</t>
  </si>
  <si>
    <t>22.10.19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</si>
  <si>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</si>
  <si>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</si>
  <si>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</si>
  <si>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</si>
  <si>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</si>
  <si>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</si>
  <si>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</si>
  <si>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</si>
  <si>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</si>
  <si>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</si>
  <si>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</si>
  <si>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</si>
  <si>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23.09.19 17:00</t>
  </si>
  <si>
    <t>23.10.19 03:00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</si>
  <si>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</si>
  <si>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</si>
  <si>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</si>
  <si>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</si>
  <si>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</si>
  <si>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</si>
  <si>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</si>
  <si>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</si>
  <si>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</si>
  <si>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</si>
  <si>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</si>
  <si>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</si>
  <si>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</si>
  <si>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</si>
  <si>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</si>
  <si>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</si>
  <si>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</si>
  <si>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</si>
  <si>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</si>
  <si>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</si>
  <si>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октябрь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</si>
  <si>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23.09.19 по 22.10.19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</si>
  <si>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</si>
  <si>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</si>
  <si>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</si>
  <si>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</si>
  <si>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</si>
  <si>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</si>
  <si>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</si>
  <si>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</si>
  <si>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</si>
  <si>
    <t>Узел учета ГВС: Жилой дом (ТЦ-2,3)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</si>
</sst>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.000"/>
    <numFmt numFmtId="169" formatCode="mmmm\ yy"/>
    <numFmt numFmtId="170" formatCode="dd\.mm\.yy\ hh:mm"/>
    <numFmt numFmtId="171" formatCode="0.0"/>
    <numFmt numFmtId="172" formatCode="dd/mm/yy;@"/>
    <numFmt numFmtId="173" formatCode="0.0000"/>
    <numFmt numFmtId="174" formatCode="dd/mm/yy\ h:mm;@"/>
    <numFmt numFmtId="175" formatCode="#,##0.00_р_."/>
  </numFmts>
  <fonts count="69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6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6"/>
      <color indexed="23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b/>
      <sz val="9"/>
      <name val="Arial Cyr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  <font>
      <b/>
      <sz val="10"/>
      <color indexed="9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428">
    <xf numFmtId="0" fontId="0" fillId="0" borderId="0" xfId="0"/>
    <xf numFmtId="0" fontId="20" fillId="0" borderId="0" xfId="0" applyFont="1" applyFill="1"/>
    <xf numFmtId="168" fontId="20" fillId="0" borderId="0" xfId="0" applyNumberFormat="1" applyFont="1" applyFill="1"/>
    <xf numFmtId="0" fontId="19" fillId="0" borderId="0" xfId="42" applyFont="1" applyFill="1"/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0" fontId="24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169" fontId="21" fillId="0" borderId="0" xfId="42" applyNumberFormat="1" applyFont="1" applyFill="1" applyBorder="1" applyAlignment="1">
      <alignment horizontal="center"/>
    </xf>
    <xf numFmtId="0" fontId="26" fillId="0" borderId="0" xfId="42" applyFont="1" applyFill="1"/>
    <xf numFmtId="0" fontId="27" fillId="0" borderId="0" xfId="0" applyFont="1" applyFill="1"/>
    <xf numFmtId="0" fontId="28" fillId="0" borderId="0" xfId="42" applyFont="1" applyFill="1"/>
    <xf numFmtId="0" fontId="27" fillId="0" borderId="0" xfId="42" applyFont="1" applyFill="1" applyAlignment="1">
      <alignment horizontal="left"/>
    </xf>
    <xf numFmtId="0" fontId="25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left"/>
    </xf>
    <xf numFmtId="0" fontId="28" fillId="0" borderId="0" xfId="42" applyFont="1" applyFill="1" applyAlignment="1">
      <alignment horizontal="right"/>
    </xf>
    <xf numFmtId="0" fontId="29" fillId="0" borderId="0" xfId="42" applyFont="1" applyFill="1" applyAlignment="1">
      <alignment horizontal="right"/>
    </xf>
    <xf numFmtId="0" fontId="30" fillId="0" borderId="0" xfId="42" applyFont="1" applyFill="1" applyAlignment="1">
      <alignment horizontal="left"/>
    </xf>
    <xf numFmtId="0" fontId="27" fillId="0" borderId="0" xfId="42" applyFont="1" applyFill="1" applyAlignment="1">
      <alignment horizontal="right" vertical="center"/>
    </xf>
    <xf numFmtId="0" fontId="31" fillId="0" borderId="0" xfId="42" applyFont="1" applyFill="1"/>
    <xf numFmtId="0" fontId="25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left"/>
    </xf>
    <xf numFmtId="0" fontId="28" fillId="0" borderId="0" xfId="42" applyFont="1" applyFill="1" applyBorder="1"/>
    <xf numFmtId="0" fontId="27" fillId="0" borderId="0" xfId="0" applyFont="1" applyFill="1" applyBorder="1"/>
    <xf numFmtId="0" fontId="25" fillId="0" borderId="0" xfId="42" applyFont="1" applyFill="1" applyBorder="1"/>
    <xf numFmtId="0" fontId="28" fillId="0" borderId="10" xfId="42" applyFont="1" applyFill="1" applyBorder="1"/>
    <xf numFmtId="0" fontId="27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2" fillId="0" borderId="12" xfId="42" applyFont="1" applyFill="1" applyBorder="1" applyAlignment="1">
      <alignment horizontal="left"/>
    </xf>
    <xf numFmtId="0" fontId="32" fillId="0" borderId="12" xfId="0" applyFont="1" applyFill="1" applyBorder="1"/>
    <xf numFmtId="0" fontId="22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8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19" fillId="0" borderId="0" xfId="42" applyFont="1" applyFill="1" applyAlignment="1">
      <alignment horizontal="center"/>
    </xf>
    <xf numFmtId="0" fontId="20" fillId="0" borderId="14" xfId="42" applyFont="1" applyFill="1" applyBorder="1"/>
    <xf numFmtId="0" fontId="19" fillId="0" borderId="0" xfId="42" applyFont="1" applyFill="1" applyBorder="1"/>
    <xf numFmtId="0" fontId="21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3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4" fillId="0" borderId="0" xfId="42" applyFont="1" applyFill="1" applyBorder="1"/>
    <xf numFmtId="0" fontId="34" fillId="0" borderId="0" xfId="42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1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5" fillId="0" borderId="0" xfId="42" applyFont="1" applyFill="1"/>
    <xf numFmtId="0" fontId="27" fillId="0" borderId="14" xfId="42" applyFont="1" applyFill="1" applyBorder="1"/>
    <xf numFmtId="0" fontId="28" fillId="0" borderId="15" xfId="42" applyFont="1" applyFill="1" applyBorder="1"/>
    <xf numFmtId="0" fontId="28" fillId="0" borderId="0" xfId="42" applyFont="1" applyFill="1" applyBorder="1" applyAlignment="1"/>
    <xf numFmtId="0" fontId="27" fillId="0" borderId="16" xfId="42" applyFont="1" applyFill="1" applyBorder="1" applyAlignment="1">
      <alignment horizontal="left"/>
    </xf>
    <xf numFmtId="0" fontId="28" fillId="0" borderId="17" xfId="42" applyFont="1" applyFill="1" applyBorder="1"/>
    <xf numFmtId="0" fontId="28" fillId="0" borderId="17" xfId="42" applyFont="1" applyFill="1" applyBorder="1" applyAlignment="1">
      <alignment horizontal="right"/>
    </xf>
    <xf numFmtId="0" fontId="25" fillId="0" borderId="17" xfId="42" applyFont="1" applyFill="1" applyBorder="1" applyAlignment="1">
      <alignment horizontal="left"/>
    </xf>
    <xf numFmtId="0" fontId="36" fillId="0" borderId="0" xfId="0" applyFont="1" applyFill="1"/>
    <xf numFmtId="0" fontId="33" fillId="0" borderId="0" xfId="42" applyFont="1" applyFill="1"/>
    <xf numFmtId="0" fontId="36" fillId="0" borderId="14" xfId="42" applyFont="1" applyFill="1" applyBorder="1"/>
    <xf numFmtId="0" fontId="33" fillId="0" borderId="0" xfId="42" applyFont="1" applyFill="1" applyBorder="1"/>
    <xf numFmtId="0" fontId="33" fillId="0" borderId="0" xfId="42" applyFont="1" applyFill="1" applyBorder="1" applyAlignment="1">
      <alignment horizontal="right"/>
    </xf>
    <xf numFmtId="0" fontId="37" fillId="0" borderId="0" xfId="42" applyFont="1" applyFill="1" applyBorder="1" applyAlignment="1">
      <alignment horizontal="left"/>
    </xf>
    <xf numFmtId="0" fontId="33" fillId="0" borderId="15" xfId="42" applyFont="1" applyFill="1" applyBorder="1"/>
    <xf numFmtId="0" fontId="33" fillId="0" borderId="0" xfId="42" applyFont="1" applyFill="1" applyAlignment="1">
      <alignment horizontal="center"/>
    </xf>
    <xf numFmtId="0" fontId="34" fillId="0" borderId="0" xfId="0" applyFont="1" applyFill="1"/>
    <xf numFmtId="0" fontId="38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22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19" fillId="0" borderId="25" xfId="42" applyFont="1" applyFill="1" applyBorder="1"/>
    <xf numFmtId="0" fontId="19" fillId="0" borderId="26" xfId="42" applyFont="1" applyFill="1" applyBorder="1"/>
    <xf numFmtId="0" fontId="39" fillId="0" borderId="25" xfId="42" applyFont="1" applyFill="1" applyBorder="1" applyAlignment="1">
      <alignment horizontal="center"/>
    </xf>
    <xf numFmtId="0" fontId="39" fillId="0" borderId="26" xfId="42" applyFont="1" applyFill="1" applyBorder="1" applyAlignment="1">
      <alignment horizontal="center"/>
    </xf>
    <xf numFmtId="0" fontId="21" fillId="0" borderId="10" xfId="42" applyFont="1" applyFill="1" applyBorder="1" applyAlignment="1">
      <alignment horizontal="center"/>
    </xf>
    <xf numFmtId="0" fontId="19" fillId="0" borderId="28" xfId="44" applyFont="1" applyFill="1" applyBorder="1" applyAlignment="1">
      <alignment horizontal="center" vertical="center" wrapText="1"/>
    </xf>
    <xf numFmtId="0" fontId="19" fillId="0" borderId="29" xfId="44" applyFont="1" applyFill="1" applyBorder="1" applyAlignment="1">
      <alignment horizontal="center" vertical="center" wrapText="1"/>
    </xf>
    <xf numFmtId="0" fontId="19" fillId="0" borderId="30" xfId="44" applyFont="1" applyFill="1" applyBorder="1" applyAlignment="1">
      <alignment horizontal="center" vertical="center" wrapText="1"/>
    </xf>
    <xf numFmtId="0" fontId="19" fillId="0" borderId="31" xfId="42" applyFont="1" applyFill="1" applyBorder="1" applyAlignment="1">
      <alignment horizontal="center" vertical="center" wrapText="1"/>
    </xf>
    <xf numFmtId="0" fontId="19" fillId="0" borderId="32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wrapText="1"/>
    </xf>
    <xf numFmtId="0" fontId="19" fillId="0" borderId="30" xfId="42" applyFont="1" applyFill="1" applyBorder="1" applyAlignment="1">
      <alignment horizontal="center" wrapText="1"/>
    </xf>
    <xf numFmtId="0" fontId="19" fillId="0" borderId="34" xfId="42" applyFont="1" applyFill="1" applyBorder="1" applyAlignment="1">
      <alignment horizontal="center" vertical="center" wrapText="1"/>
    </xf>
    <xf numFmtId="170" fontId="21" fillId="33" borderId="11" xfId="44" applyNumberFormat="1" applyFont="1" applyFill="1" applyBorder="1" applyAlignment="1">
      <alignment horizontal="center" vertical="center" wrapText="1"/>
    </xf>
    <xf numFmtId="0" fontId="21" fillId="33" borderId="35" xfId="44" applyFont="1" applyFill="1" applyBorder="1" applyAlignment="1">
      <alignment horizontal="center" vertical="center" wrapText="1"/>
    </xf>
    <xf numFmtId="0" fontId="21" fillId="33" borderId="23" xfId="44" applyFont="1" applyFill="1" applyBorder="1" applyAlignment="1">
      <alignment horizontal="center" vertical="center" wrapText="1"/>
    </xf>
    <xf numFmtId="0" fontId="21" fillId="33" borderId="24" xfId="44" applyFont="1" applyFill="1" applyBorder="1" applyAlignment="1">
      <alignment horizontal="center" vertical="center" wrapText="1"/>
    </xf>
    <xf numFmtId="0" fontId="21" fillId="33" borderId="36" xfId="44" applyFont="1" applyFill="1" applyBorder="1" applyAlignment="1">
      <alignment horizontal="center" vertical="center" wrapText="1"/>
    </xf>
    <xf numFmtId="0" fontId="21" fillId="33" borderId="37" xfId="44" applyFont="1" applyFill="1" applyBorder="1" applyAlignment="1">
      <alignment horizontal="center" vertical="center" wrapText="1"/>
    </xf>
    <xf numFmtId="0" fontId="21" fillId="33" borderId="38" xfId="44" applyFont="1" applyFill="1" applyBorder="1" applyAlignment="1">
      <alignment horizontal="center" vertical="center" wrapText="1"/>
    </xf>
    <xf numFmtId="0" fontId="21" fillId="33" borderId="39" xfId="44" applyFont="1" applyFill="1" applyBorder="1" applyAlignment="1">
      <alignment horizontal="center" vertical="center" wrapText="1"/>
    </xf>
    <xf numFmtId="0" fontId="21" fillId="0" borderId="35" xfId="44" applyFont="1" applyFill="1" applyBorder="1" applyAlignment="1">
      <alignment horizontal="center" vertical="center" wrapText="1"/>
    </xf>
    <xf numFmtId="0" fontId="21" fillId="0" borderId="36" xfId="44" applyFont="1" applyFill="1" applyBorder="1" applyAlignment="1">
      <alignment horizontal="center" vertical="center" wrapText="1"/>
    </xf>
    <xf numFmtId="0" fontId="21" fillId="0" borderId="37" xfId="44" applyFont="1" applyFill="1" applyBorder="1" applyAlignment="1">
      <alignment horizontal="center" vertical="center" wrapText="1"/>
    </xf>
    <xf numFmtId="0" fontId="21" fillId="0" borderId="39" xfId="44" applyFont="1" applyFill="1" applyBorder="1" applyAlignment="1">
      <alignment horizontal="center" vertical="center" wrapText="1"/>
    </xf>
    <xf numFmtId="0" fontId="21" fillId="0" borderId="40" xfId="44" applyFont="1" applyFill="1" applyBorder="1" applyAlignment="1">
      <alignment horizontal="center" vertical="center" wrapText="1"/>
    </xf>
    <xf numFmtId="0" fontId="21" fillId="34" borderId="40" xfId="44" applyFont="1" applyFill="1" applyBorder="1" applyAlignment="1">
      <alignment horizontal="center" vertical="center" wrapText="1"/>
    </xf>
    <xf numFmtId="0" fontId="21" fillId="0" borderId="41" xfId="44" applyFont="1" applyFill="1" applyBorder="1" applyAlignment="1">
      <alignment horizontal="center" vertical="center" wrapText="1"/>
    </xf>
    <xf numFmtId="0" fontId="21" fillId="0" borderId="42" xfId="44" applyFont="1" applyFill="1" applyBorder="1" applyAlignment="1">
      <alignment horizontal="center" vertical="center" wrapText="1"/>
    </xf>
    <xf numFmtId="0" fontId="23" fillId="0" borderId="35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>
      <alignment horizontal="center"/>
    </xf>
    <xf numFmtId="0" fontId="21" fillId="0" borderId="0" xfId="44" applyFont="1" applyFill="1" applyBorder="1" applyAlignment="1">
      <alignment horizontal="left"/>
    </xf>
    <xf numFmtId="170" fontId="19" fillId="33" borderId="21" xfId="44" applyNumberFormat="1" applyFont="1" applyFill="1" applyBorder="1" applyAlignment="1">
      <alignment horizontal="center" vertical="center" wrapText="1"/>
    </xf>
    <xf numFmtId="0" fontId="19" fillId="33" borderId="43" xfId="44" applyFont="1" applyFill="1" applyBorder="1" applyAlignment="1">
      <alignment horizontal="center" vertical="center" wrapText="1"/>
    </xf>
    <xf numFmtId="0" fontId="19" fillId="33" borderId="44" xfId="44" applyFont="1" applyFill="1" applyBorder="1" applyAlignment="1">
      <alignment horizontal="center" vertical="center" wrapText="1"/>
    </xf>
    <xf numFmtId="0" fontId="19" fillId="33" borderId="19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44" xfId="44" applyFont="1" applyFill="1" applyBorder="1" applyAlignment="1">
      <alignment horizontal="center" vertical="center" wrapText="1"/>
    </xf>
    <xf numFmtId="0" fontId="19" fillId="0" borderId="45" xfId="44" applyFont="1" applyFill="1" applyBorder="1" applyAlignment="1">
      <alignment horizontal="center" vertical="center" wrapText="1"/>
    </xf>
    <xf numFmtId="0" fontId="19" fillId="0" borderId="48" xfId="44" applyFont="1" applyFill="1" applyBorder="1" applyAlignment="1">
      <alignment horizontal="center" vertical="center" wrapText="1"/>
    </xf>
    <xf numFmtId="0" fontId="19" fillId="0" borderId="49" xfId="44" applyFont="1" applyFill="1" applyBorder="1" applyAlignment="1">
      <alignment horizontal="center" vertical="center" wrapText="1"/>
    </xf>
    <xf numFmtId="0" fontId="19" fillId="0" borderId="43" xfId="44" applyFont="1" applyFill="1" applyBorder="1" applyAlignment="1">
      <alignment horizontal="center" vertical="center" wrapText="1"/>
    </xf>
    <xf numFmtId="0" fontId="19" fillId="34" borderId="49" xfId="44" applyFont="1" applyFill="1" applyBorder="1" applyAlignment="1">
      <alignment horizontal="center" vertical="center" wrapText="1"/>
    </xf>
    <xf numFmtId="0" fontId="19" fillId="0" borderId="20" xfId="44" applyFont="1" applyFill="1" applyBorder="1" applyAlignment="1">
      <alignment horizontal="center" vertical="center" wrapText="1"/>
    </xf>
    <xf numFmtId="0" fontId="19" fillId="0" borderId="47" xfId="44" applyFont="1" applyFill="1" applyBorder="1" applyAlignment="1">
      <alignment horizontal="center" vertical="center" wrapText="1"/>
    </xf>
    <xf numFmtId="0" fontId="19" fillId="0" borderId="43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8" fontId="20" fillId="0" borderId="0" xfId="0" applyNumberFormat="1" applyFont="1" applyFill="1" applyBorder="1"/>
    <xf numFmtId="2" fontId="40" fillId="0" borderId="40" xfId="42" applyNumberFormat="1" applyFont="1" applyFill="1" applyBorder="1"/>
    <xf numFmtId="2" fontId="40" fillId="0" borderId="40" xfId="42" applyNumberFormat="1" applyFont="1" applyFill="1" applyBorder="1" applyAlignment="1">
      <alignment horizontal="center"/>
    </xf>
    <xf numFmtId="171" fontId="40" fillId="0" borderId="40" xfId="42" applyNumberFormat="1" applyFont="1" applyFill="1" applyBorder="1" applyAlignment="1">
      <alignment horizontal="center"/>
    </xf>
    <xf numFmtId="168" fontId="40" fillId="0" borderId="40" xfId="42" applyNumberFormat="1" applyFont="1" applyFill="1" applyBorder="1" applyAlignment="1">
      <alignment horizontal="center"/>
    </xf>
    <xf numFmtId="2" fontId="40" fillId="34" borderId="40" xfId="42" applyNumberFormat="1" applyFont="1" applyFill="1" applyBorder="1" applyAlignment="1">
      <alignment horizontal="center"/>
    </xf>
    <xf numFmtId="168" fontId="28" fillId="0" borderId="40" xfId="44" applyNumberFormat="1" applyFont="1" applyFill="1" applyBorder="1" applyAlignment="1">
      <alignment horizontal="center"/>
    </xf>
    <xf numFmtId="168" fontId="28" fillId="0" borderId="40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 vertical="center"/>
    </xf>
    <xf numFmtId="2" fontId="19" fillId="0" borderId="27" xfId="44" applyNumberFormat="1" applyFont="1" applyFill="1" applyBorder="1" applyAlignment="1">
      <alignment horizontal="center" vertical="center"/>
    </xf>
    <xf numFmtId="2" fontId="21" fillId="0" borderId="33" xfId="44" applyNumberFormat="1" applyFont="1" applyFill="1" applyBorder="1" applyAlignment="1">
      <alignment horizontal="center" vertical="center"/>
    </xf>
    <xf numFmtId="2" fontId="19" fillId="0" borderId="33" xfId="44" applyNumberFormat="1" applyFont="1" applyFill="1" applyBorder="1" applyAlignment="1">
      <alignment horizontal="center" vertical="center"/>
    </xf>
    <xf numFmtId="2" fontId="21" fillId="0" borderId="27" xfId="44" applyNumberFormat="1" applyFont="1" applyFill="1" applyBorder="1" applyAlignment="1">
      <alignment horizontal="center" vertical="center"/>
    </xf>
    <xf numFmtId="2" fontId="21" fillId="0" borderId="0" xfId="44" applyNumberFormat="1" applyFont="1" applyFill="1" applyBorder="1">
      <alignment horizontal="center"/>
    </xf>
    <xf numFmtId="2" fontId="21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2" fillId="0" borderId="0" xfId="0" applyFont="1" applyFill="1" applyBorder="1"/>
    <xf numFmtId="0" fontId="19" fillId="0" borderId="0" xfId="42" applyNumberFormat="1" applyFont="1" applyFill="1" applyBorder="1" applyAlignment="1" applyProtection="1"/>
    <xf numFmtId="2" fontId="40" fillId="0" borderId="50" xfId="42" applyNumberFormat="1" applyFont="1" applyFill="1" applyBorder="1"/>
    <xf numFmtId="2" fontId="41" fillId="0" borderId="50" xfId="42" applyNumberFormat="1" applyFont="1" applyFill="1" applyBorder="1" applyAlignment="1">
      <alignment horizontal="center"/>
    </xf>
    <xf numFmtId="2" fontId="40" fillId="0" borderId="50" xfId="42" applyNumberFormat="1" applyFont="1" applyFill="1" applyBorder="1" applyAlignment="1">
      <alignment horizontal="center"/>
    </xf>
    <xf numFmtId="171" fontId="40" fillId="0" borderId="50" xfId="42" applyNumberFormat="1" applyFont="1" applyFill="1" applyBorder="1" applyAlignment="1">
      <alignment horizontal="center"/>
    </xf>
    <xf numFmtId="168" fontId="40" fillId="0" borderId="50" xfId="42" applyNumberFormat="1" applyFont="1" applyFill="1" applyBorder="1" applyAlignment="1">
      <alignment horizontal="center"/>
    </xf>
    <xf numFmtId="2" fontId="40" fillId="34" borderId="50" xfId="42" applyNumberFormat="1" applyFont="1" applyFill="1" applyBorder="1" applyAlignment="1">
      <alignment horizontal="center"/>
    </xf>
    <xf numFmtId="168" fontId="28" fillId="0" borderId="50" xfId="44" applyNumberFormat="1" applyFont="1" applyFill="1" applyBorder="1" applyAlignment="1">
      <alignment horizontal="center"/>
    </xf>
    <xf numFmtId="168" fontId="28" fillId="0" borderId="50" xfId="42" applyNumberFormat="1" applyFont="1" applyFill="1" applyBorder="1" applyAlignment="1">
      <alignment horizontal="center" vertical="center" wrapText="1"/>
    </xf>
    <xf numFmtId="2" fontId="40" fillId="0" borderId="49" xfId="42" applyNumberFormat="1" applyFont="1" applyFill="1" applyBorder="1"/>
    <xf numFmtId="2" fontId="41" fillId="0" borderId="49" xfId="42" applyNumberFormat="1" applyFont="1" applyFill="1" applyBorder="1" applyAlignment="1">
      <alignment horizontal="center"/>
    </xf>
    <xf numFmtId="2" fontId="40" fillId="0" borderId="49" xfId="42" applyNumberFormat="1" applyFont="1" applyFill="1" applyBorder="1" applyAlignment="1">
      <alignment horizontal="center"/>
    </xf>
    <xf numFmtId="171" fontId="40" fillId="0" borderId="49" xfId="42" applyNumberFormat="1" applyFont="1" applyFill="1" applyBorder="1" applyAlignment="1">
      <alignment horizontal="center"/>
    </xf>
    <xf numFmtId="168" fontId="40" fillId="0" borderId="49" xfId="42" applyNumberFormat="1" applyFont="1" applyFill="1" applyBorder="1" applyAlignment="1">
      <alignment horizontal="center"/>
    </xf>
    <xf numFmtId="2" fontId="40" fillId="34" borderId="49" xfId="42" applyNumberFormat="1" applyFont="1" applyFill="1" applyBorder="1" applyAlignment="1">
      <alignment horizontal="center"/>
    </xf>
    <xf numFmtId="168" fontId="28" fillId="0" borderId="49" xfId="44" applyNumberFormat="1" applyFont="1" applyFill="1" applyBorder="1" applyAlignment="1">
      <alignment horizontal="center"/>
    </xf>
    <xf numFmtId="168" fontId="28" fillId="0" borderId="49" xfId="42" applyNumberFormat="1" applyFont="1" applyFill="1" applyBorder="1" applyAlignment="1">
      <alignment horizontal="center" vertical="center" wrapText="1"/>
    </xf>
    <xf numFmtId="172" fontId="19" fillId="0" borderId="35" xfId="44" applyNumberFormat="1" applyFont="1" applyFill="1" applyBorder="1" applyAlignment="1">
      <alignment horizontal="left"/>
    </xf>
    <xf numFmtId="2" fontId="20" fillId="0" borderId="35" xfId="42" applyNumberFormat="1" applyFont="1" applyFill="1" applyBorder="1"/>
    <xf numFmtId="2" fontId="20" fillId="35" borderId="37" xfId="42" applyNumberFormat="1" applyFont="1" applyFill="1" applyBorder="1"/>
    <xf numFmtId="2" fontId="20" fillId="0" borderId="42" xfId="42" applyNumberFormat="1" applyFont="1" applyFill="1" applyBorder="1"/>
    <xf numFmtId="2" fontId="20" fillId="0" borderId="37" xfId="42" applyNumberFormat="1" applyFont="1" applyFill="1" applyBorder="1"/>
    <xf numFmtId="2" fontId="20" fillId="0" borderId="39" xfId="42" applyNumberFormat="1" applyFont="1" applyFill="1" applyBorder="1"/>
    <xf numFmtId="171" fontId="20" fillId="0" borderId="36" xfId="42" applyNumberFormat="1" applyFont="1" applyFill="1" applyBorder="1"/>
    <xf numFmtId="171" fontId="20" fillId="0" borderId="37" xfId="42" applyNumberFormat="1" applyFont="1" applyFill="1" applyBorder="1"/>
    <xf numFmtId="171" fontId="20" fillId="0" borderId="38" xfId="42" applyNumberFormat="1" applyFont="1" applyFill="1" applyBorder="1"/>
    <xf numFmtId="171" fontId="20" fillId="0" borderId="42" xfId="42" applyNumberFormat="1" applyFont="1" applyFill="1" applyBorder="1"/>
    <xf numFmtId="168" fontId="20" fillId="0" borderId="41" xfId="42" applyNumberFormat="1" applyFont="1" applyFill="1" applyBorder="1"/>
    <xf numFmtId="2" fontId="20" fillId="0" borderId="41" xfId="42" applyNumberFormat="1" applyFont="1" applyFill="1" applyBorder="1"/>
    <xf numFmtId="171" fontId="20" fillId="0" borderId="39" xfId="42" applyNumberFormat="1" applyFont="1" applyFill="1" applyBorder="1"/>
    <xf numFmtId="168" fontId="20" fillId="0" borderId="40" xfId="42" applyNumberFormat="1" applyFont="1" applyFill="1" applyBorder="1"/>
    <xf numFmtId="168" fontId="20" fillId="0" borderId="51" xfId="42" applyNumberFormat="1" applyFont="1" applyFill="1" applyBorder="1"/>
    <xf numFmtId="168" fontId="20" fillId="0" borderId="35" xfId="42" applyNumberFormat="1" applyFont="1" applyFill="1" applyBorder="1"/>
    <xf numFmtId="2" fontId="19" fillId="0" borderId="0" xfId="42" applyNumberFormat="1" applyFont="1" applyFill="1"/>
    <xf numFmtId="172" fontId="28" fillId="0" borderId="43" xfId="44" applyNumberFormat="1" applyFont="1" applyFill="1" applyBorder="1" applyAlignment="1">
      <alignment horizontal="left"/>
    </xf>
    <xf numFmtId="2" fontId="34" fillId="0" borderId="43" xfId="42" applyNumberFormat="1" applyFont="1" applyFill="1" applyBorder="1"/>
    <xf numFmtId="2" fontId="43" fillId="35" borderId="45" xfId="42" applyNumberFormat="1" applyFont="1" applyFill="1" applyBorder="1"/>
    <xf numFmtId="2" fontId="43" fillId="0" borderId="47" xfId="42" applyNumberFormat="1" applyFont="1" applyFill="1" applyBorder="1"/>
    <xf numFmtId="2" fontId="43" fillId="0" borderId="45" xfId="42" applyNumberFormat="1" applyFont="1" applyFill="1" applyBorder="1"/>
    <xf numFmtId="2" fontId="43" fillId="0" borderId="48" xfId="42" applyNumberFormat="1" applyFont="1" applyFill="1" applyBorder="1"/>
    <xf numFmtId="171" fontId="43" fillId="35" borderId="44" xfId="42" applyNumberFormat="1" applyFont="1" applyFill="1" applyBorder="1"/>
    <xf numFmtId="171" fontId="43" fillId="35" borderId="45" xfId="42" applyNumberFormat="1" applyFont="1" applyFill="1" applyBorder="1"/>
    <xf numFmtId="171" fontId="43" fillId="35" borderId="46" xfId="42" applyNumberFormat="1" applyFont="1" applyFill="1" applyBorder="1"/>
    <xf numFmtId="171" fontId="43" fillId="35" borderId="47" xfId="42" applyNumberFormat="1" applyFont="1" applyFill="1" applyBorder="1"/>
    <xf numFmtId="168" fontId="43" fillId="0" borderId="20" xfId="42" applyNumberFormat="1" applyFont="1" applyFill="1" applyBorder="1"/>
    <xf numFmtId="171" fontId="43" fillId="35" borderId="48" xfId="42" applyNumberFormat="1" applyFont="1" applyFill="1" applyBorder="1"/>
    <xf numFmtId="168" fontId="43" fillId="0" borderId="43" xfId="42" applyNumberFormat="1" applyFont="1" applyFill="1" applyBorder="1"/>
    <xf numFmtId="2" fontId="43" fillId="0" borderId="49" xfId="42" applyNumberFormat="1" applyFont="1" applyFill="1" applyBorder="1"/>
    <xf numFmtId="2" fontId="43" fillId="0" borderId="19" xfId="42" applyNumberFormat="1" applyFont="1" applyFill="1" applyBorder="1"/>
    <xf numFmtId="172" fontId="19" fillId="0" borderId="14" xfId="44" applyNumberFormat="1" applyFont="1" applyFill="1" applyBorder="1" applyAlignment="1">
      <alignment horizontal="left"/>
    </xf>
    <xf numFmtId="2" fontId="20" fillId="0" borderId="0" xfId="42" applyNumberFormat="1" applyFont="1" applyFill="1" applyBorder="1"/>
    <xf numFmtId="2" fontId="20" fillId="35" borderId="0" xfId="42" applyNumberFormat="1" applyFont="1" applyFill="1" applyBorder="1"/>
    <xf numFmtId="2" fontId="20" fillId="35" borderId="52" xfId="42" applyNumberFormat="1" applyFont="1" applyFill="1" applyBorder="1"/>
    <xf numFmtId="168" fontId="20" fillId="0" borderId="0" xfId="42" applyNumberFormat="1" applyFont="1" applyFill="1" applyBorder="1"/>
    <xf numFmtId="2" fontId="20" fillId="0" borderId="53" xfId="42" applyNumberFormat="1" applyFont="1" applyFill="1" applyBorder="1"/>
    <xf numFmtId="2" fontId="20" fillId="0" borderId="52" xfId="42" applyNumberFormat="1" applyFont="1" applyFill="1" applyBorder="1"/>
    <xf numFmtId="168" fontId="20" fillId="0" borderId="15" xfId="42" applyNumberFormat="1" applyFont="1" applyFill="1" applyBorder="1"/>
    <xf numFmtId="172" fontId="19" fillId="0" borderId="21" xfId="44" applyNumberFormat="1" applyFont="1" applyFill="1" applyBorder="1" applyAlignment="1">
      <alignment horizontal="left"/>
    </xf>
    <xf numFmtId="2" fontId="20" fillId="0" borderId="10" xfId="42" applyNumberFormat="1" applyFont="1" applyFill="1" applyBorder="1"/>
    <xf numFmtId="171" fontId="19" fillId="0" borderId="10" xfId="44" applyNumberFormat="1" applyFont="1" applyFill="1" applyBorder="1" applyAlignment="1">
      <alignment horizontal="center"/>
    </xf>
    <xf numFmtId="171" fontId="44" fillId="0" borderId="10" xfId="42" applyNumberFormat="1" applyFont="1" applyFill="1" applyBorder="1" applyAlignment="1"/>
    <xf numFmtId="171" fontId="19" fillId="0" borderId="54" xfId="44" applyNumberFormat="1" applyFont="1" applyFill="1" applyBorder="1" applyAlignment="1">
      <alignment horizontal="center"/>
    </xf>
    <xf numFmtId="171" fontId="19" fillId="0" borderId="0" xfId="44" applyNumberFormat="1" applyFont="1" applyFill="1" applyBorder="1" applyAlignment="1">
      <alignment horizontal="center"/>
    </xf>
    <xf numFmtId="171" fontId="44" fillId="0" borderId="0" xfId="42" applyNumberFormat="1" applyFont="1" applyFill="1" applyBorder="1" applyAlignment="1"/>
    <xf numFmtId="171" fontId="44" fillId="0" borderId="53" xfId="42" applyNumberFormat="1" applyFont="1" applyFill="1" applyBorder="1" applyAlignment="1"/>
    <xf numFmtId="168" fontId="19" fillId="0" borderId="54" xfId="44" applyNumberFormat="1" applyFont="1" applyFill="1" applyBorder="1" applyAlignment="1">
      <alignment horizontal="center"/>
    </xf>
    <xf numFmtId="168" fontId="19" fillId="0" borderId="10" xfId="44" applyNumberFormat="1" applyFont="1" applyFill="1" applyBorder="1" applyAlignment="1">
      <alignment horizontal="center"/>
    </xf>
    <xf numFmtId="2" fontId="20" fillId="0" borderId="10" xfId="42" applyNumberFormat="1" applyFont="1" applyFill="1" applyBorder="1" applyAlignment="1"/>
    <xf numFmtId="173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8" fontId="44" fillId="0" borderId="22" xfId="42" applyNumberFormat="1" applyFont="1" applyFill="1" applyBorder="1" applyAlignment="1"/>
    <xf numFmtId="0" fontId="22" fillId="0" borderId="12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52" xfId="42" applyFont="1" applyFill="1" applyBorder="1" applyAlignment="1">
      <alignment horizontal="center"/>
    </xf>
    <xf numFmtId="0" fontId="19" fillId="0" borderId="48" xfId="42" applyFont="1" applyFill="1" applyBorder="1" applyAlignment="1">
      <alignment horizontal="center"/>
    </xf>
    <xf numFmtId="0" fontId="19" fillId="0" borderId="47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25" xfId="44" applyFont="1" applyFill="1" applyBorder="1" applyAlignment="1">
      <alignment horizontal="center" wrapText="1"/>
    </xf>
    <xf numFmtId="0" fontId="19" fillId="0" borderId="55" xfId="44" applyFont="1" applyFill="1" applyBorder="1" applyAlignment="1">
      <alignment horizontal="center" wrapText="1"/>
    </xf>
    <xf numFmtId="0" fontId="19" fillId="0" borderId="25" xfId="42" applyFont="1" applyFill="1" applyBorder="1" applyAlignment="1">
      <alignment horizontal="center"/>
    </xf>
    <xf numFmtId="0" fontId="19" fillId="0" borderId="5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1" fillId="0" borderId="0" xfId="44" applyFont="1" applyFill="1" applyBorder="1" applyAlignment="1">
      <alignment horizontal="center" vertical="center" wrapText="1"/>
    </xf>
    <xf numFmtId="0" fontId="32" fillId="0" borderId="0" xfId="0" applyFont="1" applyFill="1"/>
    <xf numFmtId="49" fontId="20" fillId="0" borderId="35" xfId="42" applyNumberFormat="1" applyFont="1" applyFill="1" applyBorder="1" applyAlignment="1">
      <alignment horizontal="left"/>
    </xf>
    <xf numFmtId="49" fontId="20" fillId="0" borderId="42" xfId="42" applyNumberFormat="1" applyFont="1" applyFill="1" applyBorder="1" applyAlignment="1">
      <alignment horizontal="left"/>
    </xf>
    <xf numFmtId="168" fontId="20" fillId="0" borderId="39" xfId="42" applyNumberFormat="1" applyFont="1" applyFill="1" applyBorder="1" applyAlignment="1">
      <alignment horizontal="center"/>
    </xf>
    <xf numFmtId="168" fontId="20" fillId="0" borderId="42" xfId="42" applyNumberFormat="1" applyFont="1" applyFill="1" applyBorder="1" applyAlignment="1">
      <alignment horizontal="center"/>
    </xf>
    <xf numFmtId="168" fontId="20" fillId="0" borderId="56" xfId="42" applyNumberFormat="1" applyFont="1" applyFill="1" applyBorder="1" applyAlignment="1">
      <alignment horizontal="center"/>
    </xf>
    <xf numFmtId="168" fontId="20" fillId="0" borderId="17" xfId="42" applyNumberFormat="1" applyFont="1" applyFill="1" applyBorder="1" applyAlignment="1">
      <alignment horizontal="center"/>
    </xf>
    <xf numFmtId="168" fontId="20" fillId="0" borderId="51" xfId="42" applyNumberFormat="1" applyFont="1" applyFill="1" applyBorder="1" applyAlignment="1">
      <alignment horizontal="center"/>
    </xf>
    <xf numFmtId="168" fontId="20" fillId="0" borderId="41" xfId="42" applyNumberFormat="1" applyFont="1" applyFill="1" applyBorder="1" applyAlignment="1">
      <alignment horizontal="center"/>
    </xf>
    <xf numFmtId="168" fontId="27" fillId="0" borderId="0" xfId="42" applyNumberFormat="1" applyFont="1" applyFill="1" applyBorder="1" applyAlignment="1">
      <alignment horizontal="center"/>
    </xf>
    <xf numFmtId="2" fontId="22" fillId="0" borderId="0" xfId="42" applyNumberFormat="1" applyFont="1" applyFill="1" applyBorder="1" applyAlignment="1">
      <alignment horizont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0" xfId="42" applyFont="1" applyFill="1"/>
    <xf numFmtId="49" fontId="20" fillId="0" borderId="43" xfId="42" applyNumberFormat="1" applyFont="1" applyFill="1" applyBorder="1" applyAlignment="1">
      <alignment horizontal="left"/>
    </xf>
    <xf numFmtId="49" fontId="20" fillId="0" borderId="47" xfId="42" applyNumberFormat="1" applyFont="1" applyFill="1" applyBorder="1" applyAlignment="1">
      <alignment horizontal="left"/>
    </xf>
    <xf numFmtId="168" fontId="20" fillId="0" borderId="48" xfId="42" applyNumberFormat="1" applyFont="1" applyFill="1" applyBorder="1" applyAlignment="1">
      <alignment horizontal="center"/>
    </xf>
    <xf numFmtId="168" fontId="20" fillId="0" borderId="47" xfId="42" applyNumberFormat="1" applyFont="1" applyFill="1" applyBorder="1" applyAlignment="1">
      <alignment horizontal="center"/>
    </xf>
    <xf numFmtId="168" fontId="20" fillId="0" borderId="57" xfId="42" applyNumberFormat="1" applyFont="1" applyFill="1" applyBorder="1" applyAlignment="1">
      <alignment horizontal="center"/>
    </xf>
    <xf numFmtId="168" fontId="20" fillId="0" borderId="54" xfId="42" applyNumberFormat="1" applyFont="1" applyFill="1" applyBorder="1" applyAlignment="1">
      <alignment horizontal="center"/>
    </xf>
    <xf numFmtId="168" fontId="20" fillId="0" borderId="10" xfId="42" applyNumberFormat="1" applyFont="1" applyFill="1" applyBorder="1" applyAlignment="1">
      <alignment horizontal="center"/>
    </xf>
    <xf numFmtId="168" fontId="20" fillId="0" borderId="22" xfId="42" applyNumberFormat="1" applyFont="1" applyFill="1" applyBorder="1" applyAlignment="1">
      <alignment horizontal="center"/>
    </xf>
    <xf numFmtId="2" fontId="45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8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6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168" fontId="27" fillId="0" borderId="0" xfId="0" applyNumberFormat="1" applyFont="1" applyFill="1" applyAlignment="1">
      <alignment horizontal="left"/>
    </xf>
    <xf numFmtId="174" fontId="40" fillId="0" borderId="0" xfId="44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right" vertical="center"/>
    </xf>
    <xf numFmtId="2" fontId="18" fillId="0" borderId="0" xfId="42" applyNumberFormat="1" applyFont="1" applyFill="1" applyBorder="1" applyAlignment="1">
      <alignment horizontal="left"/>
    </xf>
    <xf numFmtId="2" fontId="47" fillId="0" borderId="0" xfId="4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2" fontId="40" fillId="0" borderId="0" xfId="43" applyNumberFormat="1" applyFont="1" applyFill="1" applyBorder="1" applyAlignment="1">
      <alignment vertical="center"/>
    </xf>
    <xf numFmtId="2" fontId="48" fillId="0" borderId="0" xfId="43" applyNumberFormat="1" applyFont="1" applyFill="1" applyBorder="1" applyAlignment="1">
      <alignment vertical="center"/>
    </xf>
    <xf numFmtId="0" fontId="40" fillId="0" borderId="0" xfId="0" applyFont="1"/>
    <xf numFmtId="174" fontId="18" fillId="0" borderId="0" xfId="44" applyNumberFormat="1" applyFont="1" applyFill="1" applyBorder="1" applyAlignment="1"/>
    <xf numFmtId="174" fontId="40" fillId="0" borderId="0" xfId="44" applyNumberFormat="1" applyFont="1" applyFill="1" applyBorder="1" applyAlignment="1"/>
    <xf numFmtId="2" fontId="43" fillId="0" borderId="0" xfId="0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left"/>
    </xf>
    <xf numFmtId="2" fontId="49" fillId="0" borderId="0" xfId="42" applyNumberFormat="1" applyFont="1" applyFill="1" applyBorder="1" applyAlignment="1">
      <alignment horizontal="left" vertical="center"/>
    </xf>
    <xf numFmtId="2" fontId="50" fillId="0" borderId="0" xfId="42" applyNumberFormat="1" applyFont="1" applyFill="1" applyBorder="1" applyAlignment="1">
      <alignment horizontal="left" vertical="center"/>
    </xf>
    <xf numFmtId="168" fontId="27" fillId="0" borderId="17" xfId="0" applyNumberFormat="1" applyFont="1" applyFill="1" applyBorder="1" applyAlignment="1">
      <alignment horizontal="left"/>
    </xf>
    <xf numFmtId="2" fontId="40" fillId="0" borderId="17" xfId="42" applyNumberFormat="1" applyFont="1" applyFill="1" applyBorder="1" applyAlignment="1"/>
    <xf numFmtId="2" fontId="40" fillId="0" borderId="0" xfId="42" applyNumberFormat="1" applyFont="1" applyFill="1" applyBorder="1" applyAlignment="1">
      <alignment vertical="center"/>
    </xf>
    <xf numFmtId="0" fontId="47" fillId="0" borderId="0" xfId="42" applyFont="1" applyFill="1" applyBorder="1" applyAlignment="1">
      <alignment horizontal="right"/>
    </xf>
    <xf numFmtId="0" fontId="18" fillId="0" borderId="0" xfId="42" applyFont="1" applyFill="1" applyBorder="1" applyAlignment="1"/>
    <xf numFmtId="2" fontId="47" fillId="0" borderId="0" xfId="42" applyNumberFormat="1" applyFont="1" applyFill="1" applyBorder="1" applyAlignment="1"/>
    <xf numFmtId="2" fontId="40" fillId="0" borderId="0" xfId="42" applyNumberFormat="1" applyFont="1" applyFill="1" applyBorder="1" applyAlignment="1"/>
    <xf numFmtId="2" fontId="47" fillId="0" borderId="0" xfId="42" applyNumberFormat="1" applyFont="1" applyFill="1" applyBorder="1" applyAlignment="1">
      <alignment horizontal="right"/>
    </xf>
    <xf numFmtId="0" fontId="18" fillId="0" borderId="0" xfId="42" applyFont="1" applyFill="1" applyBorder="1" applyAlignment="1">
      <alignment horizontal="left"/>
    </xf>
    <xf numFmtId="0" fontId="40" fillId="0" borderId="0" xfId="42" applyFont="1" applyFill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right"/>
    </xf>
    <xf numFmtId="0" fontId="35" fillId="0" borderId="0" xfId="0" applyFont="1" applyFill="1"/>
    <xf numFmtId="2" fontId="31" fillId="0" borderId="0" xfId="0" applyNumberFormat="1" applyFont="1" applyAlignment="1"/>
    <xf numFmtId="0" fontId="35" fillId="0" borderId="0" xfId="0" applyFont="1" applyAlignment="1">
      <alignment horizontal="center"/>
    </xf>
    <xf numFmtId="175" fontId="31" fillId="0" borderId="0" xfId="0" applyNumberFormat="1" applyFont="1" applyAlignment="1">
      <alignment horizontal="center"/>
    </xf>
    <xf numFmtId="0" fontId="35" fillId="0" borderId="0" xfId="0" applyFont="1" applyBorder="1"/>
    <xf numFmtId="0" fontId="47" fillId="0" borderId="0" xfId="0" applyFont="1" applyBorder="1"/>
    <xf numFmtId="0" fontId="40" fillId="0" borderId="0" xfId="0" applyFont="1" applyBorder="1"/>
    <xf numFmtId="168" fontId="40" fillId="0" borderId="0" xfId="0" applyNumberFormat="1" applyFont="1"/>
    <xf numFmtId="174" fontId="18" fillId="0" borderId="0" xfId="44" applyNumberFormat="1" applyFont="1" applyFill="1" applyBorder="1" applyAlignment="1">
      <alignment horizontal="left"/>
    </xf>
    <xf numFmtId="0" fontId="47" fillId="0" borderId="0" xfId="42" applyFont="1" applyFill="1" applyBorder="1" applyAlignment="1">
      <alignment horizontal="center"/>
    </xf>
    <xf numFmtId="2" fontId="43" fillId="0" borderId="0" xfId="0" applyNumberFormat="1" applyFont="1" applyFill="1" applyAlignment="1"/>
    <xf numFmtId="0" fontId="47" fillId="0" borderId="0" xfId="42" applyFont="1" applyFill="1" applyBorder="1" applyAlignment="1">
      <alignment horizontal="left"/>
    </xf>
    <xf numFmtId="2" fontId="49" fillId="0" borderId="17" xfId="42" applyNumberFormat="1" applyFont="1" applyFill="1" applyBorder="1" applyAlignment="1">
      <alignment horizontal="left" vertical="center"/>
    </xf>
    <xf numFmtId="0" fontId="40" fillId="0" borderId="17" xfId="42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2" fontId="40" fillId="0" borderId="0" xfId="0" applyNumberFormat="1" applyFont="1" applyFill="1" applyAlignment="1">
      <alignment horizontal="left"/>
    </xf>
    <xf numFmtId="2" fontId="4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2" fontId="31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/>
    </xf>
    <xf numFmtId="0" fontId="48" fillId="0" borderId="0" xfId="43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horizontal="left"/>
    </xf>
    <xf numFmtId="2" fontId="43" fillId="0" borderId="0" xfId="0" applyNumberFormat="1" applyFont="1" applyFill="1" applyAlignment="1">
      <alignment horizontal="center"/>
    </xf>
    <xf numFmtId="2" fontId="51" fillId="0" borderId="0" xfId="0" applyNumberFormat="1" applyFont="1" applyFill="1" applyAlignment="1">
      <alignment horizontal="center"/>
    </xf>
    <xf numFmtId="0" fontId="40" fillId="0" borderId="0" xfId="42" applyNumberFormat="1" applyFont="1" applyFill="1" applyBorder="1" applyAlignment="1" applyProtection="1">
      <alignment horizontal="left"/>
    </xf>
    <xf numFmtId="2" fontId="43" fillId="0" borderId="0" xfId="0" applyNumberFormat="1" applyFont="1" applyFill="1" applyAlignment="1">
      <alignment horizontal="right"/>
    </xf>
    <xf numFmtId="0" fontId="18" fillId="0" borderId="0" xfId="42" applyNumberFormat="1" applyFont="1" applyFill="1" applyBorder="1" applyAlignment="1" applyProtection="1">
      <alignment horizontal="left"/>
    </xf>
    <xf numFmtId="0" fontId="42" fillId="0" borderId="0" xfId="42" applyFont="1" applyFill="1" applyBorder="1" applyAlignment="1">
      <alignment horizontal="left"/>
    </xf>
    <xf numFmtId="0" fontId="52" fillId="0" borderId="0" xfId="42" applyFont="1" applyFill="1" applyBorder="1" applyAlignment="1">
      <alignment horizontal="left"/>
    </xf>
    <xf numFmtId="174" fontId="52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52" fillId="0" borderId="0" xfId="42" applyFont="1" applyFill="1" applyAlignment="1">
      <alignment horizontal="left"/>
    </xf>
    <xf numFmtId="0" fontId="52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6" fillId="0" borderId="0" xfId="43" applyFont="1" applyFill="1" applyBorder="1" applyAlignment="1">
      <alignment horizontal="center" vertical="center"/>
    </xf>
    <xf numFmtId="0" fontId="52" fillId="0" borderId="0" xfId="42" applyFont="1" applyFill="1" applyBorder="1" applyAlignment="1">
      <alignment horizontal="left"/>
    </xf>
    <xf numFmtId="0" fontId="57" fillId="0" borderId="10" xfId="0" applyFont="1" applyBorder="1"/>
    <xf numFmtId="0" fontId="52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5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8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2" fontId="58" fillId="0" borderId="0" xfId="0" applyNumberFormat="1" applyFont="1" applyBorder="1" applyAlignment="1">
      <alignment horizontal="center"/>
    </xf>
    <xf numFmtId="173" fontId="59" fillId="0" borderId="0" xfId="0" applyNumberFormat="1" applyFont="1"/>
    <xf numFmtId="168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8" fontId="65" fillId="0" borderId="0" xfId="0" applyNumberFormat="1" applyFont="1" applyAlignment="1">
      <alignment horizontal="left" vertical="center"/>
    </xf>
    <xf numFmtId="173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73" fontId="61" fillId="0" borderId="0" xfId="0" applyNumberFormat="1" applyFont="1"/>
    <xf numFmtId="168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58" xfId="0" applyFont="1" applyBorder="1"/>
    <xf numFmtId="0" fontId="64" fillId="0" borderId="17" xfId="0" applyFont="1" applyFill="1" applyBorder="1"/>
    <xf numFmtId="0" fontId="59" fillId="0" borderId="58" xfId="0" applyFont="1" applyBorder="1" applyAlignment="1"/>
    <xf numFmtId="0" fontId="61" fillId="0" borderId="0" xfId="0" applyFont="1" applyBorder="1"/>
    <xf numFmtId="168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8" fontId="53" fillId="0" borderId="0" xfId="0" applyNumberFormat="1" applyFont="1" applyFill="1"/>
    <xf numFmtId="2" fontId="20" fillId="0" borderId="0" xfId="0" applyNumberFormat="1" applyFont="1" applyFill="1"/>
    <xf numFmtId="2" fontId="41" fillId="0" borderId="35" xfId="42" applyNumberFormat="1" applyFont="1" applyFill="1" applyBorder="1" applyAlignment="1">
      <alignment horizontal="center"/>
    </xf>
    <xf numFmtId="2" fontId="41" fillId="0" borderId="60" xfId="42" applyNumberFormat="1" applyFont="1" applyFill="1" applyBorder="1" applyAlignment="1">
      <alignment horizontal="center"/>
    </xf>
    <xf numFmtId="171" fontId="40" fillId="0" borderId="41" xfId="42" applyNumberFormat="1" applyFont="1" applyFill="1" applyBorder="1" applyAlignment="1">
      <alignment horizontal="center"/>
    </xf>
    <xf numFmtId="171" fontId="40" fillId="0" borderId="61" xfId="42" applyNumberFormat="1" applyFont="1" applyFill="1" applyBorder="1" applyAlignment="1">
      <alignment horizontal="center"/>
    </xf>
    <xf numFmtId="0" fontId="19" fillId="33" borderId="62" xfId="44" applyFont="1" applyFill="1" applyBorder="1" applyAlignment="1">
      <alignment horizontal="center" vertical="center" wrapText="1"/>
    </xf>
    <xf numFmtId="0" fontId="19" fillId="33" borderId="28" xfId="44" applyFont="1" applyFill="1" applyBorder="1" applyAlignment="1">
      <alignment horizontal="center" vertical="center" wrapText="1"/>
    </xf>
    <xf numFmtId="0" fontId="19" fillId="33" borderId="63" xfId="44" applyFont="1" applyFill="1" applyBorder="1" applyAlignment="1">
      <alignment horizontal="center" vertical="center" wrapText="1"/>
    </xf>
    <xf numFmtId="0" fontId="19" fillId="33" borderId="64" xfId="44" applyFont="1" applyFill="1" applyBorder="1" applyAlignment="1">
      <alignment horizontal="center" vertical="center" wrapText="1"/>
    </xf>
    <xf numFmtId="0" fontId="20" fillId="0" borderId="59" xfId="0" applyFont="1" applyFill="1" applyBorder="1"/>
    <xf numFmtId="0" fontId="34" fillId="0" borderId="59" xfId="0" applyFont="1" applyFill="1" applyBorder="1"/>
    <xf numFmtId="0" fontId="68" fillId="0" borderId="59" xfId="0" applyFont="1" applyFill="1" applyBorder="1"/>
    <xf numFmtId="0" fontId="34" fillId="0" borderId="65" xfId="0" applyFont="1" applyFill="1" applyBorder="1"/>
    <xf numFmtId="171" fontId="40" fillId="0" borderId="66" xfId="42" applyNumberFormat="1" applyFont="1" applyFill="1" applyBorder="1" applyAlignment="1">
      <alignment horizontal="center"/>
    </xf>
    <xf numFmtId="2" fontId="40" fillId="0" borderId="67" xfId="42" applyNumberFormat="1" applyFont="1" applyFill="1" applyBorder="1" applyAlignment="1">
      <alignment horizontal="center"/>
    </xf>
    <xf numFmtId="171" fontId="40" fillId="0" borderId="67" xfId="42" applyNumberFormat="1" applyFont="1" applyFill="1" applyBorder="1" applyAlignment="1">
      <alignment horizontal="center"/>
    </xf>
    <xf numFmtId="171" fontId="40" fillId="0" borderId="59" xfId="42" applyNumberFormat="1" applyFont="1" applyFill="1" applyBorder="1" applyAlignment="1">
      <alignment horizont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zoomScale="90" zoomScaleNormal="85" zoomScaleSheetLayoutView="90" workbookViewId="0">
      <selection activeCell="P107" sqref="P107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5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4"/>
      <c r="M1" s="4"/>
      <c r="N1" s="7" t="s">
        <v>0</v>
      </c>
      <c r="O1" s="4"/>
      <c r="P1" s="4"/>
      <c r="Q1" s="4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5"/>
      <c r="J2" s="3"/>
      <c r="K2" s="6"/>
      <c r="L2" s="4"/>
      <c r="M2" s="4"/>
      <c r="N2" s="6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0" customFormat="1" ht="14.1" customHeight="1" x14ac:dyDescent="0.25">
      <c r="A3" s="11"/>
      <c r="B3" s="12" t="s">
        <v>2</v>
      </c>
      <c r="C3" s="13"/>
      <c r="D3" s="11"/>
      <c r="E3" s="11"/>
      <c r="F3" s="11"/>
      <c r="G3" s="11"/>
      <c r="H3" s="11"/>
      <c r="I3" s="14"/>
      <c r="J3" s="15"/>
      <c r="K3" s="11" t="s">
        <v>3</v>
      </c>
      <c r="L3" s="11"/>
      <c r="M3" s="11"/>
      <c r="N3" s="16"/>
      <c r="O3" s="13"/>
      <c r="P3" s="11" t="s">
        <v>4</v>
      </c>
      <c r="R3" s="11"/>
      <c r="S3" s="11"/>
      <c r="T3" s="11"/>
      <c r="U3" s="17"/>
      <c r="W3" s="18"/>
      <c r="X3" s="18"/>
      <c r="Y3" s="18"/>
      <c r="Z3" s="11"/>
      <c r="AB3" s="19" t="s">
        <v>166</v>
      </c>
      <c r="AC3" s="11"/>
      <c r="AD3" s="20" t="s">
        <v>5</v>
      </c>
      <c r="AE3" s="20"/>
    </row>
    <row r="4" spans="1:31" s="10" customFormat="1" ht="14.1" customHeight="1" x14ac:dyDescent="0.25">
      <c r="A4" s="11"/>
      <c r="B4" s="12" t="s">
        <v>6</v>
      </c>
      <c r="C4" s="13"/>
      <c r="D4" s="11"/>
      <c r="E4" s="11"/>
      <c r="F4" s="11"/>
      <c r="G4" s="11"/>
      <c r="H4" s="11"/>
      <c r="I4" s="11"/>
      <c r="J4" s="16"/>
      <c r="K4" s="11" t="s">
        <v>7</v>
      </c>
      <c r="L4" s="11"/>
      <c r="M4" s="11"/>
      <c r="N4" s="11"/>
      <c r="O4" s="16"/>
      <c r="P4" s="21"/>
      <c r="Q4" s="21"/>
      <c r="R4" s="21"/>
      <c r="S4" s="21"/>
      <c r="T4" s="13"/>
      <c r="U4" s="16"/>
      <c r="W4" s="16"/>
      <c r="X4" s="16"/>
      <c r="Y4" s="16"/>
      <c r="Z4" s="13"/>
      <c r="AB4" s="19" t="s">
        <v>8</v>
      </c>
      <c r="AC4" s="11"/>
      <c r="AD4" s="22"/>
      <c r="AE4" s="22"/>
    </row>
    <row r="5" spans="1:31" s="10" customFormat="1" ht="14.1" customHeight="1" x14ac:dyDescent="0.25">
      <c r="A5" s="11"/>
      <c r="B5" s="12" t="s">
        <v>9</v>
      </c>
      <c r="C5" s="11"/>
      <c r="D5" s="11"/>
      <c r="E5" s="11"/>
      <c r="F5" s="13"/>
      <c r="G5" s="11"/>
      <c r="H5" s="11"/>
      <c r="I5" s="11"/>
      <c r="J5" s="16"/>
      <c r="K5" s="23" t="s">
        <v>4</v>
      </c>
      <c r="L5" s="11"/>
      <c r="M5" s="11"/>
      <c r="N5" s="11" t="s">
        <v>10</v>
      </c>
      <c r="O5" s="11"/>
      <c r="P5" s="11"/>
      <c r="Q5" s="11"/>
      <c r="R5" s="11"/>
      <c r="S5" s="11"/>
      <c r="T5" s="13"/>
      <c r="W5" s="13"/>
      <c r="X5" s="13"/>
      <c r="Y5" s="13"/>
      <c r="Z5" s="11"/>
      <c r="AB5" s="16" t="s">
        <v>11</v>
      </c>
      <c r="AC5" s="11"/>
      <c r="AD5" s="22"/>
      <c r="AE5" s="22"/>
    </row>
    <row r="6" spans="1:31" s="10" customFormat="1" ht="14.1" customHeight="1" thickBot="1" x14ac:dyDescent="0.3">
      <c r="A6" s="11"/>
      <c r="B6" s="24" t="s">
        <v>12</v>
      </c>
      <c r="C6" s="15"/>
      <c r="D6" s="25"/>
      <c r="E6" s="25"/>
      <c r="F6" s="25"/>
      <c r="G6" s="25"/>
      <c r="H6" s="25"/>
      <c r="I6" s="25"/>
      <c r="J6" s="25"/>
      <c r="K6" s="26" t="s">
        <v>13</v>
      </c>
      <c r="L6" s="27"/>
      <c r="M6" s="27"/>
      <c r="N6" s="25"/>
      <c r="O6" s="26"/>
      <c r="P6" s="28"/>
      <c r="Q6" s="25"/>
      <c r="R6" s="29"/>
      <c r="S6" s="25"/>
      <c r="T6" s="25"/>
      <c r="U6" s="30"/>
      <c r="V6" s="26"/>
      <c r="W6" s="14"/>
      <c r="X6" s="14"/>
      <c r="Y6" s="14"/>
      <c r="Z6" s="27"/>
      <c r="AB6" s="31" t="s">
        <v>14</v>
      </c>
      <c r="AC6" s="11"/>
      <c r="AD6" s="22"/>
      <c r="AE6" s="22"/>
    </row>
    <row r="7" spans="1:31" ht="12.95" customHeight="1" x14ac:dyDescent="0.2">
      <c r="A7" s="3"/>
      <c r="B7" s="32" t="s">
        <v>15</v>
      </c>
      <c r="C7" s="33"/>
      <c r="D7" s="33"/>
      <c r="E7" s="34"/>
      <c r="F7" s="34"/>
      <c r="G7" s="34"/>
      <c r="H7" s="35" t="s">
        <v>16</v>
      </c>
      <c r="I7" s="36"/>
      <c r="J7" s="37"/>
      <c r="K7" s="37"/>
      <c r="L7" s="37"/>
      <c r="M7" s="37"/>
      <c r="N7" s="37"/>
      <c r="O7" s="34"/>
      <c r="Q7" s="38" t="s">
        <v>17</v>
      </c>
      <c r="R7" s="33"/>
      <c r="S7" s="33"/>
      <c r="T7" s="39"/>
      <c r="U7" s="33"/>
      <c r="V7" s="38" t="s">
        <v>18</v>
      </c>
      <c r="W7" s="33"/>
      <c r="X7" s="33"/>
      <c r="Y7" s="33"/>
      <c r="Z7" s="33"/>
      <c r="AA7" s="40"/>
      <c r="AB7" s="41" t="s">
        <v>19</v>
      </c>
      <c r="AC7" s="42"/>
      <c r="AD7" s="3"/>
      <c r="AE7" s="3"/>
    </row>
    <row r="8" spans="1:31" ht="12.95" customHeight="1" x14ac:dyDescent="0.2">
      <c r="A8" s="3"/>
      <c r="B8" s="43" t="s">
        <v>20</v>
      </c>
      <c r="C8" s="44"/>
      <c r="D8" s="45"/>
      <c r="E8" s="44"/>
      <c r="F8" s="46"/>
      <c r="G8" s="46"/>
      <c r="H8" s="47" t="s">
        <v>21</v>
      </c>
      <c r="J8" s="44"/>
      <c r="K8" s="46"/>
      <c r="L8" s="47" t="s">
        <v>22</v>
      </c>
      <c r="N8" s="47" t="s">
        <v>23</v>
      </c>
      <c r="O8" s="46"/>
      <c r="P8" s="47" t="s">
        <v>24</v>
      </c>
      <c r="Q8" s="46"/>
      <c r="R8" s="47" t="s">
        <v>25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42"/>
      <c r="AD8" s="3"/>
      <c r="AE8" s="3"/>
    </row>
    <row r="9" spans="1:31" s="50" customFormat="1" ht="12.6" customHeight="1" x14ac:dyDescent="0.2">
      <c r="A9" s="51"/>
      <c r="B9" s="52" t="s">
        <v>26</v>
      </c>
      <c r="C9" s="48"/>
      <c r="D9" s="45"/>
      <c r="F9" s="48"/>
      <c r="G9" s="48"/>
      <c r="H9" s="53" t="s">
        <v>27</v>
      </c>
      <c r="J9" s="48"/>
      <c r="K9" s="48"/>
      <c r="L9" s="54" t="s">
        <v>28</v>
      </c>
      <c r="N9" s="54" t="s">
        <v>28</v>
      </c>
      <c r="P9" s="53" t="s">
        <v>29</v>
      </c>
      <c r="Q9" s="48"/>
      <c r="R9" s="53" t="s">
        <v>28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30</v>
      </c>
      <c r="C10" s="44"/>
      <c r="D10" s="44"/>
      <c r="F10" s="44"/>
      <c r="G10" s="45"/>
      <c r="H10" s="53" t="s">
        <v>31</v>
      </c>
      <c r="J10" s="57"/>
      <c r="K10" s="57"/>
      <c r="L10" s="54" t="s">
        <v>28</v>
      </c>
      <c r="N10" s="54" t="s">
        <v>28</v>
      </c>
      <c r="P10" s="53" t="s">
        <v>29</v>
      </c>
      <c r="Q10" s="57"/>
      <c r="R10" s="53" t="s">
        <v>28</v>
      </c>
      <c r="T10" s="45"/>
      <c r="U10" s="44"/>
      <c r="W10" s="46"/>
      <c r="X10" s="46"/>
      <c r="Y10" s="46"/>
      <c r="Z10" s="45"/>
      <c r="AA10" s="44"/>
      <c r="AB10" s="49"/>
      <c r="AC10" s="42"/>
      <c r="AD10" s="3"/>
      <c r="AE10" s="3"/>
    </row>
    <row r="11" spans="1:31" ht="12.6" customHeight="1" x14ac:dyDescent="0.2">
      <c r="A11" s="3"/>
      <c r="B11" s="52" t="s">
        <v>32</v>
      </c>
      <c r="C11" s="44"/>
      <c r="D11" s="44"/>
      <c r="F11" s="46"/>
      <c r="G11" s="45"/>
      <c r="H11" s="53" t="s">
        <v>33</v>
      </c>
      <c r="J11" s="57"/>
      <c r="K11" s="57"/>
      <c r="L11" s="54" t="s">
        <v>28</v>
      </c>
      <c r="N11" s="54" t="s">
        <v>28</v>
      </c>
      <c r="P11" s="53" t="s">
        <v>28</v>
      </c>
      <c r="Q11" s="57"/>
      <c r="R11" s="53" t="s">
        <v>28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34</v>
      </c>
      <c r="C12" s="44"/>
      <c r="D12" s="44"/>
      <c r="F12" s="46"/>
      <c r="G12" s="45"/>
      <c r="H12" s="53" t="s">
        <v>33</v>
      </c>
      <c r="J12" s="57"/>
      <c r="K12" s="57"/>
      <c r="L12" s="54" t="s">
        <v>28</v>
      </c>
      <c r="N12" s="54" t="s">
        <v>28</v>
      </c>
      <c r="P12" s="53" t="s">
        <v>28</v>
      </c>
      <c r="Q12" s="57"/>
      <c r="R12" s="53" t="s">
        <v>28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35</v>
      </c>
      <c r="C13" s="44"/>
      <c r="D13" s="44"/>
      <c r="F13" s="46"/>
      <c r="G13" s="45"/>
      <c r="H13" s="53" t="s">
        <v>33</v>
      </c>
      <c r="J13" s="57"/>
      <c r="K13" s="57"/>
      <c r="L13" s="54" t="s">
        <v>28</v>
      </c>
      <c r="N13" s="54" t="s">
        <v>28</v>
      </c>
      <c r="P13" s="53" t="s">
        <v>28</v>
      </c>
      <c r="Q13" s="57"/>
      <c r="R13" s="53" t="s">
        <v>28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42"/>
      <c r="AD15" s="3"/>
      <c r="AE15" s="3"/>
    </row>
    <row r="16" spans="1:31" ht="12.6" customHeight="1" x14ac:dyDescent="0.2">
      <c r="A16" s="3"/>
      <c r="B16" s="60" t="s">
        <v>36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42"/>
      <c r="AD16" s="3"/>
      <c r="AE16" s="3"/>
    </row>
    <row r="17" spans="1:45" s="10" customFormat="1" ht="12.95" customHeight="1" x14ac:dyDescent="0.25">
      <c r="A17" s="67" t="s">
        <v>5</v>
      </c>
      <c r="B17" s="68" t="s">
        <v>37</v>
      </c>
      <c r="C17" s="25"/>
      <c r="D17" s="25"/>
      <c r="E17" s="25"/>
      <c r="G17" s="25" t="s">
        <v>38</v>
      </c>
      <c r="I17" s="24" t="s">
        <v>39</v>
      </c>
      <c r="J17" s="15"/>
      <c r="K17" s="25"/>
      <c r="L17" s="24" t="s">
        <v>40</v>
      </c>
      <c r="N17" s="15"/>
      <c r="O17" s="24" t="s">
        <v>41</v>
      </c>
      <c r="Q17" s="14"/>
      <c r="R17" s="14"/>
      <c r="S17" s="14"/>
      <c r="T17" s="15"/>
      <c r="U17" s="14"/>
      <c r="V17" s="14"/>
      <c r="W17" s="14"/>
      <c r="X17" s="14"/>
      <c r="Y17" s="14"/>
      <c r="Z17" s="15"/>
      <c r="AA17" s="25"/>
      <c r="AB17" s="69"/>
      <c r="AC17" s="22"/>
      <c r="AD17" s="11"/>
      <c r="AE17" s="11"/>
    </row>
    <row r="18" spans="1:45" s="10" customFormat="1" ht="12.95" customHeight="1" x14ac:dyDescent="0.25">
      <c r="A18" s="67" t="s">
        <v>5</v>
      </c>
      <c r="B18" s="68" t="s">
        <v>42</v>
      </c>
      <c r="C18" s="25"/>
      <c r="D18" s="25"/>
      <c r="E18" s="25"/>
      <c r="F18" s="25"/>
      <c r="G18" s="70" t="s">
        <v>43</v>
      </c>
      <c r="H18" s="15"/>
      <c r="I18" s="70" t="s">
        <v>44</v>
      </c>
      <c r="J18" s="15"/>
      <c r="K18" s="25"/>
      <c r="L18" s="14"/>
      <c r="M18" s="14"/>
      <c r="N18" s="15"/>
      <c r="O18" s="25"/>
      <c r="P18" s="14"/>
      <c r="Q18" s="14"/>
      <c r="R18" s="14"/>
      <c r="S18" s="14"/>
      <c r="T18" s="15"/>
      <c r="U18" s="14"/>
      <c r="V18" s="14"/>
      <c r="W18" s="14"/>
      <c r="X18" s="14"/>
      <c r="Y18" s="14"/>
      <c r="Z18" s="15"/>
      <c r="AA18" s="25"/>
      <c r="AB18" s="69"/>
      <c r="AC18" s="22"/>
      <c r="AD18" s="11"/>
      <c r="AE18" s="11"/>
    </row>
    <row r="19" spans="1:45" s="10" customFormat="1" ht="12.95" customHeight="1" thickBot="1" x14ac:dyDescent="0.3">
      <c r="A19" s="67" t="s">
        <v>5</v>
      </c>
      <c r="B19" s="71" t="s">
        <v>45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5"/>
      <c r="Y19" s="15"/>
      <c r="Z19" s="14"/>
      <c r="AA19" s="15"/>
      <c r="AB19" s="69"/>
      <c r="AC19" s="22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thickBot="1" x14ac:dyDescent="0.3">
      <c r="A21" s="3"/>
      <c r="B21" s="84"/>
      <c r="C21" s="44"/>
      <c r="D21" s="44"/>
      <c r="E21" s="44"/>
      <c r="F21" s="44"/>
      <c r="G21" s="44"/>
      <c r="H21" s="44"/>
      <c r="I21" s="27" t="s">
        <v>46</v>
      </c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87" t="s">
        <v>47</v>
      </c>
      <c r="AA21" s="88"/>
      <c r="AB21" s="91" t="s">
        <v>48</v>
      </c>
      <c r="AC21" s="4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93"/>
      <c r="C22" s="94"/>
      <c r="D22" s="94"/>
      <c r="E22" s="95" t="s">
        <v>49</v>
      </c>
      <c r="F22" s="96"/>
      <c r="G22" s="96"/>
      <c r="H22" s="96"/>
      <c r="I22" s="96"/>
      <c r="J22" s="96"/>
      <c r="K22" s="96"/>
      <c r="L22" s="96"/>
      <c r="M22" s="96"/>
      <c r="N22" s="95" t="s">
        <v>50</v>
      </c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7"/>
      <c r="Z22" s="89"/>
      <c r="AA22" s="90"/>
      <c r="AB22" s="92"/>
      <c r="AC22" s="42"/>
      <c r="AD22" s="98" t="s">
        <v>51</v>
      </c>
      <c r="AE22" s="103" t="s">
        <v>52</v>
      </c>
      <c r="AF22" s="106" t="s">
        <v>53</v>
      </c>
      <c r="AG22" s="101" t="s">
        <v>54</v>
      </c>
      <c r="AH22" s="101" t="s">
        <v>55</v>
      </c>
      <c r="AI22" s="103" t="s">
        <v>56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110" t="s">
        <v>57</v>
      </c>
      <c r="C23" s="111" t="s">
        <v>58</v>
      </c>
      <c r="D23" s="112" t="s">
        <v>59</v>
      </c>
      <c r="E23" s="114" t="s">
        <v>60</v>
      </c>
      <c r="F23" s="115" t="s">
        <v>61</v>
      </c>
      <c r="G23" s="116" t="s">
        <v>62</v>
      </c>
      <c r="H23" s="114" t="s">
        <v>63</v>
      </c>
      <c r="I23" s="115" t="s">
        <v>64</v>
      </c>
      <c r="J23" s="116" t="s">
        <v>65</v>
      </c>
      <c r="K23" s="114" t="s">
        <v>66</v>
      </c>
      <c r="L23" s="117" t="s">
        <v>67</v>
      </c>
      <c r="M23" s="118" t="s">
        <v>68</v>
      </c>
      <c r="N23" s="119" t="s">
        <v>69</v>
      </c>
      <c r="O23" s="120" t="s">
        <v>70</v>
      </c>
      <c r="P23" s="121" t="s">
        <v>62</v>
      </c>
      <c r="Q23" s="122" t="s">
        <v>71</v>
      </c>
      <c r="R23" s="118" t="s">
        <v>72</v>
      </c>
      <c r="S23" s="123" t="s">
        <v>73</v>
      </c>
      <c r="T23" s="124" t="s">
        <v>74</v>
      </c>
      <c r="U23" s="125" t="s">
        <v>75</v>
      </c>
      <c r="V23" s="120" t="s">
        <v>76</v>
      </c>
      <c r="W23" s="126" t="s">
        <v>77</v>
      </c>
      <c r="X23" s="114" t="s">
        <v>66</v>
      </c>
      <c r="Y23" s="117" t="s">
        <v>67</v>
      </c>
      <c r="Z23" s="127" t="s">
        <v>78</v>
      </c>
      <c r="AA23" s="127" t="s">
        <v>79</v>
      </c>
      <c r="AB23" s="122" t="s">
        <v>80</v>
      </c>
      <c r="AC23" s="128"/>
      <c r="AD23" s="100"/>
      <c r="AE23" s="105"/>
      <c r="AF23" s="108"/>
      <c r="AG23" s="102"/>
      <c r="AH23" s="102"/>
      <c r="AI23" s="105"/>
      <c r="AJ23" s="129"/>
      <c r="AK23" s="129"/>
      <c r="AL23" s="129"/>
      <c r="AM23" s="129"/>
      <c r="AN23" s="129"/>
      <c r="AO23" s="129"/>
      <c r="AP23" s="129"/>
      <c r="AQ23" s="129"/>
      <c r="AR23" s="130"/>
      <c r="AS23" s="3"/>
    </row>
    <row r="24" spans="1:45" ht="12" customHeight="1" thickBot="1" x14ac:dyDescent="0.25">
      <c r="A24" s="3"/>
      <c r="B24" s="131"/>
      <c r="C24" s="132" t="s">
        <v>81</v>
      </c>
      <c r="D24" s="113"/>
      <c r="E24" s="416" t="s">
        <v>82</v>
      </c>
      <c r="F24" s="417" t="s">
        <v>82</v>
      </c>
      <c r="G24" s="418" t="s">
        <v>82</v>
      </c>
      <c r="H24" s="419" t="s">
        <v>83</v>
      </c>
      <c r="I24" s="417" t="s">
        <v>84</v>
      </c>
      <c r="J24" s="418" t="s">
        <v>83</v>
      </c>
      <c r="K24" s="133" t="s">
        <v>85</v>
      </c>
      <c r="L24" s="134" t="s">
        <v>85</v>
      </c>
      <c r="M24" s="135" t="s">
        <v>86</v>
      </c>
      <c r="N24" s="136" t="s">
        <v>82</v>
      </c>
      <c r="O24" s="137" t="s">
        <v>82</v>
      </c>
      <c r="P24" s="138" t="s">
        <v>82</v>
      </c>
      <c r="Q24" s="139" t="s">
        <v>87</v>
      </c>
      <c r="R24" s="140" t="s">
        <v>88</v>
      </c>
      <c r="S24" s="141" t="s">
        <v>88</v>
      </c>
      <c r="T24" s="142" t="s">
        <v>87</v>
      </c>
      <c r="U24" s="143" t="s">
        <v>83</v>
      </c>
      <c r="V24" s="137" t="s">
        <v>83</v>
      </c>
      <c r="W24" s="140" t="s">
        <v>86</v>
      </c>
      <c r="X24" s="133" t="s">
        <v>85</v>
      </c>
      <c r="Y24" s="134" t="s">
        <v>85</v>
      </c>
      <c r="Z24" s="140" t="s">
        <v>86</v>
      </c>
      <c r="AA24" s="144" t="s">
        <v>89</v>
      </c>
      <c r="AB24" s="139" t="s">
        <v>89</v>
      </c>
      <c r="AC24" s="145"/>
      <c r="AD24" s="99"/>
      <c r="AE24" s="104"/>
      <c r="AF24" s="107"/>
      <c r="AG24" s="109"/>
      <c r="AH24" s="109"/>
      <c r="AI24" s="105"/>
      <c r="AJ24" s="146"/>
      <c r="AK24" s="146"/>
      <c r="AL24" s="146"/>
      <c r="AM24" s="146"/>
      <c r="AN24" s="146"/>
      <c r="AO24" s="146"/>
      <c r="AP24" s="146"/>
      <c r="AQ24" s="146"/>
      <c r="AR24" s="147"/>
      <c r="AS24" s="3"/>
    </row>
    <row r="25" spans="1:45" s="59" customFormat="1" ht="14.1" customHeight="1" thickBot="1" x14ac:dyDescent="0.25">
      <c r="A25" s="44"/>
      <c r="B25" s="149" t="s">
        <v>90</v>
      </c>
      <c r="C25" s="149">
        <v>24</v>
      </c>
      <c r="D25" s="412" t="s">
        <v>91</v>
      </c>
      <c r="E25" s="421"/>
      <c r="F25" s="421"/>
      <c r="G25" s="421"/>
      <c r="H25" s="421"/>
      <c r="I25" s="421"/>
      <c r="J25" s="421"/>
      <c r="K25" s="414" t="s">
        <v>91</v>
      </c>
      <c r="L25" s="151" t="s">
        <v>91</v>
      </c>
      <c r="M25" s="152" t="s">
        <v>91</v>
      </c>
      <c r="N25" s="150">
        <v>71.506645000000006</v>
      </c>
      <c r="O25" s="150">
        <v>40.364468000000002</v>
      </c>
      <c r="P25" s="150">
        <v>31.142177</v>
      </c>
      <c r="Q25" s="150">
        <f>N25/0.98</f>
        <v>72.965964285714293</v>
      </c>
      <c r="R25" s="150">
        <f>O25/0.98</f>
        <v>41.188232653061227</v>
      </c>
      <c r="S25" s="153">
        <f>Q25-R25</f>
        <v>31.777731632653065</v>
      </c>
      <c r="T25" s="150" t="s">
        <v>91</v>
      </c>
      <c r="U25" s="151">
        <v>64.861503999999996</v>
      </c>
      <c r="V25" s="151">
        <v>44.980625000000003</v>
      </c>
      <c r="W25" s="151">
        <f>IF(AND(ISNUMBER(U25),ISNUMBER(V25)),U25-V25,"-")</f>
        <v>19.880878999999993</v>
      </c>
      <c r="X25" s="151" t="s">
        <v>91</v>
      </c>
      <c r="Y25" s="151" t="s">
        <v>91</v>
      </c>
      <c r="Z25" s="154" t="str">
        <f>IF(AND(ISNUMBER(#REF!),ISNUMBER(#REF!)),#REF!*#REF!/1000,"-")</f>
        <v>-</v>
      </c>
      <c r="AA25" s="155" t="str">
        <f>IF(AND(ISNUMBER(#REF!),ISNUMBER(Z25)),#REF!-Z25,"-")</f>
        <v>-</v>
      </c>
      <c r="AB25" s="152">
        <v>2.8250320000000002</v>
      </c>
      <c r="AC25" s="156"/>
      <c r="AD25" s="157">
        <f>P25/N25*100</f>
        <v>43.551444764329247</v>
      </c>
      <c r="AE25" s="157" t="e">
        <f>(P25-#REF!)/N25*100</f>
        <v>#REF!</v>
      </c>
      <c r="AF25" s="158">
        <f>(N25*W25+P25*V25)/1000</f>
        <v>2.82240954226158</v>
      </c>
      <c r="AG25" s="159">
        <f t="shared" ref="AG25:AG56" si="0">AB25/AF25</f>
        <v>1.0009291556378168</v>
      </c>
      <c r="AH25" s="160" t="e">
        <f>(#REF!*#REF!-#REF!*#REF!)/1000</f>
        <v>#REF!</v>
      </c>
      <c r="AI25" s="161" t="e">
        <f>#REF!/AH25</f>
        <v>#REF!</v>
      </c>
      <c r="AJ25" s="162"/>
      <c r="AK25" s="162"/>
      <c r="AL25" s="162"/>
      <c r="AM25" s="162"/>
      <c r="AN25" s="162"/>
      <c r="AO25" s="162"/>
      <c r="AP25" s="162"/>
      <c r="AQ25" s="162"/>
      <c r="AR25" s="163"/>
      <c r="AS25" s="164"/>
    </row>
    <row r="26" spans="1:45" s="165" customFormat="1" ht="14.1" customHeight="1" thickBot="1" x14ac:dyDescent="0.25">
      <c r="A26" s="166"/>
      <c r="B26" s="167" t="s">
        <v>92</v>
      </c>
      <c r="C26" s="167">
        <v>24</v>
      </c>
      <c r="D26" s="413" t="s">
        <v>91</v>
      </c>
      <c r="E26" s="422"/>
      <c r="F26" s="422"/>
      <c r="G26" s="422"/>
      <c r="H26" s="422"/>
      <c r="I26" s="422"/>
      <c r="J26" s="422"/>
      <c r="K26" s="415" t="s">
        <v>91</v>
      </c>
      <c r="L26" s="170" t="s">
        <v>91</v>
      </c>
      <c r="M26" s="171" t="s">
        <v>91</v>
      </c>
      <c r="N26" s="169">
        <v>74.744040999999996</v>
      </c>
      <c r="O26" s="169">
        <v>48.154345999999997</v>
      </c>
      <c r="P26" s="169">
        <v>26.589694999999999</v>
      </c>
      <c r="Q26" s="150">
        <f t="shared" ref="Q26:Q54" si="1">N26/0.98</f>
        <v>76.269429591836726</v>
      </c>
      <c r="R26" s="150">
        <f t="shared" ref="R26:R54" si="2">O26/0.98</f>
        <v>49.137087755102037</v>
      </c>
      <c r="S26" s="153">
        <f t="shared" ref="S26:S54" si="3">Q26-R26</f>
        <v>27.132341836734689</v>
      </c>
      <c r="T26" s="169" t="s">
        <v>91</v>
      </c>
      <c r="U26" s="170">
        <v>62.445765999999999</v>
      </c>
      <c r="V26" s="170">
        <v>45.024326000000002</v>
      </c>
      <c r="W26" s="170">
        <f>IF(AND(ISNUMBER(U26),ISNUMBER(V26)),U26-V26,"-")</f>
        <v>17.421439999999997</v>
      </c>
      <c r="X26" s="170" t="s">
        <v>91</v>
      </c>
      <c r="Y26" s="170" t="s">
        <v>91</v>
      </c>
      <c r="Z26" s="173" t="str">
        <f>IF(AND(ISNUMBER(#REF!),ISNUMBER(#REF!)),#REF!*#REF!/1000,"-")</f>
        <v>-</v>
      </c>
      <c r="AA26" s="174" t="str">
        <f>IF(AND(ISNUMBER(#REF!),ISNUMBER(Z26)),#REF!-Z26,"-")</f>
        <v>-</v>
      </c>
      <c r="AB26" s="171">
        <v>2.5017309999999999</v>
      </c>
      <c r="AC26" s="156"/>
      <c r="AD26" s="157">
        <f>P26/N26*100</f>
        <v>35.574334280374273</v>
      </c>
      <c r="AE26" s="157" t="e">
        <f>(P26-#REF!)/N26*100</f>
        <v>#REF!</v>
      </c>
      <c r="AF26" s="158">
        <f>(N26*W26+P26*V26)/1000</f>
        <v>2.4993319215596093</v>
      </c>
      <c r="AG26" s="159">
        <f t="shared" si="0"/>
        <v>1.0009598878883177</v>
      </c>
      <c r="AH26" s="160" t="e">
        <f>(#REF!*#REF!-#REF!*#REF!)/1000</f>
        <v>#REF!</v>
      </c>
      <c r="AI26" s="161" t="e">
        <f>#REF!/AH26</f>
        <v>#REF!</v>
      </c>
      <c r="AJ26" s="162"/>
      <c r="AK26" s="162"/>
      <c r="AL26" s="162"/>
      <c r="AM26" s="162"/>
      <c r="AN26" s="162"/>
      <c r="AO26" s="162"/>
      <c r="AP26" s="162"/>
      <c r="AQ26" s="162"/>
      <c r="AR26" s="163"/>
      <c r="AS26" s="164"/>
    </row>
    <row r="27" spans="1:45" s="59" customFormat="1" ht="14.1" customHeight="1" thickBot="1" x14ac:dyDescent="0.25">
      <c r="A27" s="166"/>
      <c r="B27" s="167" t="s">
        <v>93</v>
      </c>
      <c r="C27" s="167">
        <v>24</v>
      </c>
      <c r="D27" s="413" t="s">
        <v>91</v>
      </c>
      <c r="E27" s="421"/>
      <c r="F27" s="421"/>
      <c r="G27" s="421"/>
      <c r="H27" s="421"/>
      <c r="I27" s="421"/>
      <c r="J27" s="421"/>
      <c r="K27" s="415" t="s">
        <v>91</v>
      </c>
      <c r="L27" s="170" t="s">
        <v>91</v>
      </c>
      <c r="M27" s="171" t="s">
        <v>91</v>
      </c>
      <c r="N27" s="169">
        <v>74.547370999999998</v>
      </c>
      <c r="O27" s="169">
        <v>48.456901999999999</v>
      </c>
      <c r="P27" s="169">
        <v>26.090468999999999</v>
      </c>
      <c r="Q27" s="150">
        <f t="shared" si="1"/>
        <v>76.068745918367341</v>
      </c>
      <c r="R27" s="150">
        <f t="shared" si="2"/>
        <v>49.445818367346938</v>
      </c>
      <c r="S27" s="153">
        <f t="shared" si="3"/>
        <v>26.622927551020403</v>
      </c>
      <c r="T27" s="169" t="s">
        <v>91</v>
      </c>
      <c r="U27" s="170">
        <v>62.443908999999998</v>
      </c>
      <c r="V27" s="170">
        <v>45.240166000000002</v>
      </c>
      <c r="W27" s="170">
        <f>IF(AND(ISNUMBER(U27),ISNUMBER(V27)),U27-V27,"-")</f>
        <v>17.203742999999996</v>
      </c>
      <c r="X27" s="170" t="s">
        <v>91</v>
      </c>
      <c r="Y27" s="170" t="s">
        <v>91</v>
      </c>
      <c r="Z27" s="173" t="str">
        <f>IF(AND(ISNUMBER(#REF!),ISNUMBER(#REF!)),#REF!*#REF!/1000,"-")</f>
        <v>-</v>
      </c>
      <c r="AA27" s="174" t="str">
        <f>IF(AND(ISNUMBER(#REF!),ISNUMBER(Z27)),#REF!-Z27,"-")</f>
        <v>-</v>
      </c>
      <c r="AB27" s="171">
        <v>2.4651649999999998</v>
      </c>
      <c r="AC27" s="156"/>
      <c r="AD27" s="157">
        <f>P27/N27*100</f>
        <v>34.99850987367482</v>
      </c>
      <c r="AE27" s="157" t="e">
        <f>(P27-#REF!)/N27*100</f>
        <v>#REF!</v>
      </c>
      <c r="AF27" s="158">
        <f>(N27*W27+P27*V27)/1000</f>
        <v>2.4628309605875067</v>
      </c>
      <c r="AG27" s="159">
        <f t="shared" si="0"/>
        <v>1.0009477058920586</v>
      </c>
      <c r="AH27" s="160" t="e">
        <f>(#REF!*#REF!-#REF!*#REF!)/1000</f>
        <v>#REF!</v>
      </c>
      <c r="AI27" s="161" t="e">
        <f>#REF!/AH27</f>
        <v>#REF!</v>
      </c>
      <c r="AJ27" s="162"/>
      <c r="AK27" s="162"/>
      <c r="AL27" s="162"/>
      <c r="AM27" s="162"/>
      <c r="AN27" s="162"/>
      <c r="AO27" s="162"/>
      <c r="AP27" s="162"/>
      <c r="AQ27" s="162"/>
      <c r="AR27" s="163"/>
      <c r="AS27" s="164"/>
    </row>
    <row r="28" spans="1:45" s="59" customFormat="1" ht="14.1" customHeight="1" thickBot="1" x14ac:dyDescent="0.25">
      <c r="A28" s="166"/>
      <c r="B28" s="167" t="s">
        <v>94</v>
      </c>
      <c r="C28" s="167">
        <v>24</v>
      </c>
      <c r="D28" s="413" t="s">
        <v>91</v>
      </c>
      <c r="E28" s="421"/>
      <c r="F28" s="421"/>
      <c r="G28" s="421"/>
      <c r="H28" s="421"/>
      <c r="I28" s="421"/>
      <c r="J28" s="421"/>
      <c r="K28" s="415" t="s">
        <v>91</v>
      </c>
      <c r="L28" s="170" t="s">
        <v>91</v>
      </c>
      <c r="M28" s="171" t="s">
        <v>91</v>
      </c>
      <c r="N28" s="169">
        <v>65.844336999999996</v>
      </c>
      <c r="O28" s="169">
        <v>37.047127000000003</v>
      </c>
      <c r="P28" s="169">
        <v>28.79721</v>
      </c>
      <c r="Q28" s="150">
        <f t="shared" si="1"/>
        <v>67.188098979591828</v>
      </c>
      <c r="R28" s="150">
        <f t="shared" si="2"/>
        <v>37.803190816326534</v>
      </c>
      <c r="S28" s="153">
        <f t="shared" si="3"/>
        <v>29.384908163265294</v>
      </c>
      <c r="T28" s="169" t="s">
        <v>91</v>
      </c>
      <c r="U28" s="170">
        <v>66.794730999999999</v>
      </c>
      <c r="V28" s="170">
        <v>44.687130000000003</v>
      </c>
      <c r="W28" s="170">
        <f>IF(AND(ISNUMBER(U28),ISNUMBER(V28)),U28-V28,"-")</f>
        <v>22.107600999999995</v>
      </c>
      <c r="X28" s="170" t="s">
        <v>91</v>
      </c>
      <c r="Y28" s="170" t="s">
        <v>91</v>
      </c>
      <c r="Z28" s="173" t="str">
        <f>IF(AND(ISNUMBER(#REF!),ISNUMBER(#REF!)),#REF!*#REF!/1000,"-")</f>
        <v>-</v>
      </c>
      <c r="AA28" s="174" t="str">
        <f>IF(AND(ISNUMBER(#REF!),ISNUMBER(Z28)),#REF!-Z28,"-")</f>
        <v>-</v>
      </c>
      <c r="AB28" s="171">
        <v>2.7450019999999999</v>
      </c>
      <c r="AC28" s="156"/>
      <c r="AD28" s="157">
        <f>P28/N28*100</f>
        <v>43.735287364196566</v>
      </c>
      <c r="AE28" s="157" t="e">
        <f>(P28-#REF!)/N28*100</f>
        <v>#REF!</v>
      </c>
      <c r="AF28" s="158">
        <f>(N28*W28+P28*V28)/1000</f>
        <v>2.7425249974128363</v>
      </c>
      <c r="AG28" s="159">
        <f t="shared" si="0"/>
        <v>1.0009031832305997</v>
      </c>
      <c r="AH28" s="160" t="e">
        <f>(#REF!*#REF!-#REF!*#REF!)/1000</f>
        <v>#REF!</v>
      </c>
      <c r="AI28" s="161" t="e">
        <f>#REF!/AH28</f>
        <v>#REF!</v>
      </c>
      <c r="AJ28" s="162"/>
      <c r="AK28" s="162"/>
      <c r="AL28" s="162"/>
      <c r="AM28" s="162"/>
      <c r="AN28" s="162"/>
      <c r="AO28" s="162"/>
      <c r="AP28" s="162"/>
      <c r="AQ28" s="162"/>
      <c r="AR28" s="163"/>
      <c r="AS28" s="164"/>
    </row>
    <row r="29" spans="1:45" s="59" customFormat="1" ht="14.1" customHeight="1" thickBot="1" x14ac:dyDescent="0.25">
      <c r="A29" s="166"/>
      <c r="B29" s="167" t="s">
        <v>95</v>
      </c>
      <c r="C29" s="167">
        <v>24</v>
      </c>
      <c r="D29" s="413" t="s">
        <v>91</v>
      </c>
      <c r="E29" s="421"/>
      <c r="F29" s="421"/>
      <c r="G29" s="421"/>
      <c r="H29" s="421"/>
      <c r="I29" s="421"/>
      <c r="J29" s="421"/>
      <c r="K29" s="415" t="s">
        <v>91</v>
      </c>
      <c r="L29" s="170" t="s">
        <v>91</v>
      </c>
      <c r="M29" s="171" t="s">
        <v>91</v>
      </c>
      <c r="N29" s="169">
        <v>64.388656999999995</v>
      </c>
      <c r="O29" s="169">
        <v>39.739455999999997</v>
      </c>
      <c r="P29" s="169">
        <v>24.649201000000001</v>
      </c>
      <c r="Q29" s="150">
        <f t="shared" si="1"/>
        <v>65.702711224489789</v>
      </c>
      <c r="R29" s="150">
        <f t="shared" si="2"/>
        <v>40.550465306122447</v>
      </c>
      <c r="S29" s="153">
        <f t="shared" si="3"/>
        <v>25.152245918367342</v>
      </c>
      <c r="T29" s="169" t="s">
        <v>91</v>
      </c>
      <c r="U29" s="170">
        <v>66.408730000000006</v>
      </c>
      <c r="V29" s="170">
        <v>44.806075999999997</v>
      </c>
      <c r="W29" s="170">
        <f>IF(AND(ISNUMBER(U29),ISNUMBER(V29)),U29-V29,"-")</f>
        <v>21.602654000000008</v>
      </c>
      <c r="X29" s="170" t="s">
        <v>91</v>
      </c>
      <c r="Y29" s="170" t="s">
        <v>91</v>
      </c>
      <c r="Z29" s="173" t="str">
        <f>IF(AND(ISNUMBER(#REF!),ISNUMBER(#REF!)),#REF!*#REF!/1000,"-")</f>
        <v>-</v>
      </c>
      <c r="AA29" s="174" t="str">
        <f>IF(AND(ISNUMBER(#REF!),ISNUMBER(Z29)),#REF!-Z29,"-")</f>
        <v>-</v>
      </c>
      <c r="AB29" s="171">
        <v>2.497662</v>
      </c>
      <c r="AC29" s="156"/>
      <c r="AD29" s="157">
        <f>P29/N29*100</f>
        <v>38.281899558799623</v>
      </c>
      <c r="AE29" s="157" t="e">
        <f>(P29-#REF!)/N29*100</f>
        <v>#REF!</v>
      </c>
      <c r="AF29" s="158">
        <f>(N29*W29+P29*V29)/1000</f>
        <v>2.4953998520409542</v>
      </c>
      <c r="AG29" s="159">
        <f t="shared" si="0"/>
        <v>1.0009065272474051</v>
      </c>
      <c r="AH29" s="160" t="e">
        <f>(#REF!*#REF!-#REF!*#REF!)/1000</f>
        <v>#REF!</v>
      </c>
      <c r="AI29" s="161" t="e">
        <f>#REF!/AH29</f>
        <v>#REF!</v>
      </c>
      <c r="AJ29" s="162"/>
      <c r="AK29" s="162"/>
      <c r="AL29" s="162"/>
      <c r="AM29" s="162"/>
      <c r="AN29" s="162"/>
      <c r="AO29" s="162"/>
      <c r="AP29" s="162"/>
      <c r="AQ29" s="162"/>
      <c r="AR29" s="163"/>
      <c r="AS29" s="164"/>
    </row>
    <row r="30" spans="1:45" s="59" customFormat="1" ht="14.1" customHeight="1" thickBot="1" x14ac:dyDescent="0.25">
      <c r="A30" s="166"/>
      <c r="B30" s="167" t="s">
        <v>96</v>
      </c>
      <c r="C30" s="167">
        <v>24</v>
      </c>
      <c r="D30" s="413" t="s">
        <v>91</v>
      </c>
      <c r="E30" s="421"/>
      <c r="F30" s="421"/>
      <c r="G30" s="421"/>
      <c r="H30" s="421"/>
      <c r="I30" s="421"/>
      <c r="J30" s="421"/>
      <c r="K30" s="415" t="s">
        <v>91</v>
      </c>
      <c r="L30" s="170" t="s">
        <v>91</v>
      </c>
      <c r="M30" s="171" t="s">
        <v>91</v>
      </c>
      <c r="N30" s="169">
        <v>66.165503999999999</v>
      </c>
      <c r="O30" s="169">
        <v>39.862461000000003</v>
      </c>
      <c r="P30" s="169">
        <v>26.303042999999999</v>
      </c>
      <c r="Q30" s="150">
        <f t="shared" si="1"/>
        <v>67.515820408163265</v>
      </c>
      <c r="R30" s="150">
        <f t="shared" si="2"/>
        <v>40.675980612244899</v>
      </c>
      <c r="S30" s="153">
        <f t="shared" si="3"/>
        <v>26.839839795918365</v>
      </c>
      <c r="T30" s="169" t="s">
        <v>91</v>
      </c>
      <c r="U30" s="170">
        <v>66.063850000000002</v>
      </c>
      <c r="V30" s="170">
        <v>45.14817</v>
      </c>
      <c r="W30" s="170">
        <f>IF(AND(ISNUMBER(U30),ISNUMBER(V30)),U30-V30,"-")</f>
        <v>20.915680000000002</v>
      </c>
      <c r="X30" s="170" t="s">
        <v>91</v>
      </c>
      <c r="Y30" s="170" t="s">
        <v>91</v>
      </c>
      <c r="Z30" s="173" t="str">
        <f>IF(AND(ISNUMBER(#REF!),ISNUMBER(#REF!)),#REF!*#REF!/1000,"-")</f>
        <v>-</v>
      </c>
      <c r="AA30" s="174" t="str">
        <f>IF(AND(ISNUMBER(#REF!),ISNUMBER(Z30)),#REF!-Z30,"-")</f>
        <v>-</v>
      </c>
      <c r="AB30" s="171">
        <v>2.5737890000000001</v>
      </c>
      <c r="AC30" s="156"/>
      <c r="AD30" s="157">
        <f>P30/N30*100</f>
        <v>39.753408362158019</v>
      </c>
      <c r="AE30" s="157" t="e">
        <f>(P30-#REF!)/N30*100</f>
        <v>#REF!</v>
      </c>
      <c r="AF30" s="158">
        <f>(N30*W30+P30*V30)/1000</f>
        <v>2.5714307655840303</v>
      </c>
      <c r="AG30" s="159">
        <f t="shared" si="0"/>
        <v>1.0009170903792286</v>
      </c>
      <c r="AH30" s="160" t="e">
        <f>(#REF!*#REF!-#REF!*#REF!)/1000</f>
        <v>#REF!</v>
      </c>
      <c r="AI30" s="161" t="e">
        <f>#REF!/AH30</f>
        <v>#REF!</v>
      </c>
      <c r="AJ30" s="162"/>
      <c r="AK30" s="162"/>
      <c r="AL30" s="162"/>
      <c r="AM30" s="162"/>
      <c r="AN30" s="162"/>
      <c r="AO30" s="162"/>
      <c r="AP30" s="162"/>
      <c r="AQ30" s="162"/>
      <c r="AR30" s="163"/>
      <c r="AS30" s="164"/>
    </row>
    <row r="31" spans="1:45" s="59" customFormat="1" ht="14.1" customHeight="1" thickBot="1" x14ac:dyDescent="0.25">
      <c r="A31" s="166"/>
      <c r="B31" s="167" t="s">
        <v>97</v>
      </c>
      <c r="C31" s="167">
        <v>24</v>
      </c>
      <c r="D31" s="413" t="s">
        <v>91</v>
      </c>
      <c r="E31" s="421"/>
      <c r="F31" s="421"/>
      <c r="G31" s="421"/>
      <c r="H31" s="421"/>
      <c r="I31" s="421"/>
      <c r="J31" s="421"/>
      <c r="K31" s="415" t="s">
        <v>91</v>
      </c>
      <c r="L31" s="170" t="s">
        <v>91</v>
      </c>
      <c r="M31" s="171" t="s">
        <v>91</v>
      </c>
      <c r="N31" s="169">
        <v>63.599063999999998</v>
      </c>
      <c r="O31" s="169">
        <v>35.530414999999998</v>
      </c>
      <c r="P31" s="169">
        <v>28.068649000000001</v>
      </c>
      <c r="Q31" s="150">
        <f t="shared" si="1"/>
        <v>64.897004081632659</v>
      </c>
      <c r="R31" s="150">
        <f t="shared" si="2"/>
        <v>36.25552551020408</v>
      </c>
      <c r="S31" s="153">
        <f t="shared" si="3"/>
        <v>28.641478571428578</v>
      </c>
      <c r="T31" s="169" t="s">
        <v>91</v>
      </c>
      <c r="U31" s="170">
        <v>66.564774</v>
      </c>
      <c r="V31" s="170">
        <v>44.741131000000003</v>
      </c>
      <c r="W31" s="170">
        <f>IF(AND(ISNUMBER(U31),ISNUMBER(V31)),U31-V31,"-")</f>
        <v>21.823642999999997</v>
      </c>
      <c r="X31" s="170" t="s">
        <v>91</v>
      </c>
      <c r="Y31" s="170" t="s">
        <v>91</v>
      </c>
      <c r="Z31" s="173" t="str">
        <f>IF(AND(ISNUMBER(#REF!),ISNUMBER(#REF!)),#REF!*#REF!/1000,"-")</f>
        <v>-</v>
      </c>
      <c r="AA31" s="174" t="str">
        <f>IF(AND(ISNUMBER(#REF!),ISNUMBER(Z31)),#REF!-Z31,"-")</f>
        <v>-</v>
      </c>
      <c r="AB31" s="171">
        <v>2.6461990000000002</v>
      </c>
      <c r="AC31" s="156"/>
      <c r="AD31" s="157">
        <f>P31/N31*100</f>
        <v>44.133745427448432</v>
      </c>
      <c r="AE31" s="157" t="e">
        <f>(P31-#REF!)/N31*100</f>
        <v>#REF!</v>
      </c>
      <c r="AF31" s="158">
        <f>(N31*W31+P31*V31)/1000</f>
        <v>2.6437863697721711</v>
      </c>
      <c r="AG31" s="159">
        <f t="shared" si="0"/>
        <v>1.0009125662555092</v>
      </c>
      <c r="AH31" s="160" t="e">
        <f>(#REF!*#REF!-#REF!*#REF!)/1000</f>
        <v>#REF!</v>
      </c>
      <c r="AI31" s="161" t="e">
        <f>#REF!/AH31</f>
        <v>#REF!</v>
      </c>
      <c r="AJ31" s="162"/>
      <c r="AK31" s="162"/>
      <c r="AL31" s="162"/>
      <c r="AM31" s="162"/>
      <c r="AN31" s="162"/>
      <c r="AO31" s="162"/>
      <c r="AP31" s="162"/>
      <c r="AQ31" s="162"/>
      <c r="AR31" s="163"/>
      <c r="AS31" s="164"/>
    </row>
    <row r="32" spans="1:45" s="59" customFormat="1" ht="14.1" customHeight="1" thickBot="1" x14ac:dyDescent="0.25">
      <c r="A32" s="166"/>
      <c r="B32" s="167" t="s">
        <v>98</v>
      </c>
      <c r="C32" s="167">
        <v>24</v>
      </c>
      <c r="D32" s="413" t="s">
        <v>91</v>
      </c>
      <c r="E32" s="421"/>
      <c r="F32" s="421"/>
      <c r="G32" s="421"/>
      <c r="H32" s="421"/>
      <c r="I32" s="421"/>
      <c r="J32" s="421"/>
      <c r="K32" s="415" t="s">
        <v>91</v>
      </c>
      <c r="L32" s="170" t="s">
        <v>91</v>
      </c>
      <c r="M32" s="171" t="s">
        <v>91</v>
      </c>
      <c r="N32" s="169">
        <v>64.203979000000004</v>
      </c>
      <c r="O32" s="169">
        <v>36.896805000000001</v>
      </c>
      <c r="P32" s="169">
        <v>27.307174</v>
      </c>
      <c r="Q32" s="150">
        <f t="shared" si="1"/>
        <v>65.51426428571429</v>
      </c>
      <c r="R32" s="150">
        <f t="shared" si="2"/>
        <v>37.649801020408162</v>
      </c>
      <c r="S32" s="153">
        <f t="shared" si="3"/>
        <v>27.864463265306128</v>
      </c>
      <c r="T32" s="169" t="s">
        <v>91</v>
      </c>
      <c r="U32" s="170">
        <v>66.094475000000003</v>
      </c>
      <c r="V32" s="170">
        <v>44.799683000000002</v>
      </c>
      <c r="W32" s="170">
        <f>IF(AND(ISNUMBER(U32),ISNUMBER(V32)),U32-V32,"-")</f>
        <v>21.294792000000001</v>
      </c>
      <c r="X32" s="170" t="s">
        <v>91</v>
      </c>
      <c r="Y32" s="170" t="s">
        <v>91</v>
      </c>
      <c r="Z32" s="173" t="str">
        <f>IF(AND(ISNUMBER(#REF!),ISNUMBER(#REF!)),#REF!*#REF!/1000,"-")</f>
        <v>-</v>
      </c>
      <c r="AA32" s="174" t="str">
        <f>IF(AND(ISNUMBER(#REF!),ISNUMBER(Z32)),#REF!-Z32,"-")</f>
        <v>-</v>
      </c>
      <c r="AB32" s="171">
        <v>2.592924</v>
      </c>
      <c r="AC32" s="156"/>
      <c r="AD32" s="157">
        <f>P32/N32*100</f>
        <v>42.531902890317745</v>
      </c>
      <c r="AE32" s="157" t="e">
        <f>(P32-#REF!)/N32*100</f>
        <v>#REF!</v>
      </c>
      <c r="AF32" s="158">
        <f>(N32*W32+P32*V32)/1000</f>
        <v>2.5905631172032102</v>
      </c>
      <c r="AG32" s="159">
        <f t="shared" si="0"/>
        <v>1.0009113396161289</v>
      </c>
      <c r="AH32" s="160" t="e">
        <f>(#REF!*#REF!-#REF!*#REF!)/1000</f>
        <v>#REF!</v>
      </c>
      <c r="AI32" s="161" t="e">
        <f>#REF!/AH32</f>
        <v>#REF!</v>
      </c>
      <c r="AJ32" s="162"/>
      <c r="AK32" s="162"/>
      <c r="AL32" s="162"/>
      <c r="AM32" s="162"/>
      <c r="AN32" s="162"/>
      <c r="AO32" s="162"/>
      <c r="AP32" s="162"/>
      <c r="AQ32" s="162"/>
      <c r="AR32" s="163"/>
      <c r="AS32" s="164"/>
    </row>
    <row r="33" spans="1:45" s="59" customFormat="1" ht="14.1" customHeight="1" thickBot="1" x14ac:dyDescent="0.25">
      <c r="A33" s="166"/>
      <c r="B33" s="167" t="s">
        <v>99</v>
      </c>
      <c r="C33" s="167">
        <v>24</v>
      </c>
      <c r="D33" s="413" t="s">
        <v>91</v>
      </c>
      <c r="E33" s="421"/>
      <c r="F33" s="421"/>
      <c r="G33" s="421"/>
      <c r="H33" s="421"/>
      <c r="I33" s="421"/>
      <c r="J33" s="421"/>
      <c r="K33" s="415" t="s">
        <v>91</v>
      </c>
      <c r="L33" s="170" t="s">
        <v>91</v>
      </c>
      <c r="M33" s="171" t="s">
        <v>91</v>
      </c>
      <c r="N33" s="169">
        <v>65.397789000000003</v>
      </c>
      <c r="O33" s="169">
        <v>37.423248000000001</v>
      </c>
      <c r="P33" s="169">
        <v>27.974540999999999</v>
      </c>
      <c r="Q33" s="150">
        <f t="shared" si="1"/>
        <v>66.73243775510204</v>
      </c>
      <c r="R33" s="150">
        <f t="shared" si="2"/>
        <v>38.186987755102045</v>
      </c>
      <c r="S33" s="153">
        <f t="shared" si="3"/>
        <v>28.545449999999995</v>
      </c>
      <c r="T33" s="169" t="s">
        <v>91</v>
      </c>
      <c r="U33" s="170">
        <v>65.614410000000007</v>
      </c>
      <c r="V33" s="170">
        <v>44.705399</v>
      </c>
      <c r="W33" s="170">
        <f>IF(AND(ISNUMBER(U33),ISNUMBER(V33)),U33-V33,"-")</f>
        <v>20.909011000000007</v>
      </c>
      <c r="X33" s="170" t="s">
        <v>91</v>
      </c>
      <c r="Y33" s="170" t="s">
        <v>91</v>
      </c>
      <c r="Z33" s="173" t="str">
        <f>IF(AND(ISNUMBER(#REF!),ISNUMBER(#REF!)),#REF!*#REF!/1000,"-")</f>
        <v>-</v>
      </c>
      <c r="AA33" s="174" t="str">
        <f>IF(AND(ISNUMBER(#REF!),ISNUMBER(Z33)),#REF!-Z33,"-")</f>
        <v>-</v>
      </c>
      <c r="AB33" s="171">
        <v>2.6204040000000002</v>
      </c>
      <c r="AC33" s="156"/>
      <c r="AD33" s="157">
        <f>P33/N33*100</f>
        <v>42.775973664797746</v>
      </c>
      <c r="AE33" s="157" t="e">
        <f>(P33-#REF!)/N33*100</f>
        <v>#REF!</v>
      </c>
      <c r="AF33" s="158">
        <f>(N33*W33+P33*V33)/1000</f>
        <v>2.6180161068235384</v>
      </c>
      <c r="AG33" s="159">
        <f t="shared" si="0"/>
        <v>1.000912100261812</v>
      </c>
      <c r="AH33" s="160" t="e">
        <f>(#REF!*#REF!-#REF!*#REF!)/1000</f>
        <v>#REF!</v>
      </c>
      <c r="AI33" s="161" t="e">
        <f>#REF!/AH33</f>
        <v>#REF!</v>
      </c>
      <c r="AJ33" s="162"/>
      <c r="AK33" s="162"/>
      <c r="AL33" s="162"/>
      <c r="AM33" s="162"/>
      <c r="AN33" s="162"/>
      <c r="AO33" s="162"/>
      <c r="AP33" s="162"/>
      <c r="AQ33" s="162"/>
      <c r="AR33" s="163"/>
      <c r="AS33" s="164"/>
    </row>
    <row r="34" spans="1:45" s="59" customFormat="1" ht="14.1" customHeight="1" thickBot="1" x14ac:dyDescent="0.25">
      <c r="A34" s="166"/>
      <c r="B34" s="167" t="s">
        <v>100</v>
      </c>
      <c r="C34" s="167">
        <v>24</v>
      </c>
      <c r="D34" s="413" t="s">
        <v>91</v>
      </c>
      <c r="E34" s="421"/>
      <c r="F34" s="421"/>
      <c r="G34" s="421"/>
      <c r="H34" s="421"/>
      <c r="I34" s="421"/>
      <c r="J34" s="421"/>
      <c r="K34" s="415" t="s">
        <v>91</v>
      </c>
      <c r="L34" s="170" t="s">
        <v>91</v>
      </c>
      <c r="M34" s="171" t="s">
        <v>91</v>
      </c>
      <c r="N34" s="169">
        <v>67.709868999999998</v>
      </c>
      <c r="O34" s="169">
        <v>41.777599000000002</v>
      </c>
      <c r="P34" s="169">
        <v>25.932269999999999</v>
      </c>
      <c r="Q34" s="150">
        <f t="shared" si="1"/>
        <v>69.091703061224493</v>
      </c>
      <c r="R34" s="150">
        <f t="shared" si="2"/>
        <v>42.630203061224492</v>
      </c>
      <c r="S34" s="153">
        <f t="shared" si="3"/>
        <v>26.461500000000001</v>
      </c>
      <c r="T34" s="169" t="s">
        <v>91</v>
      </c>
      <c r="U34" s="170">
        <v>64.092827</v>
      </c>
      <c r="V34" s="170">
        <v>44.939090999999998</v>
      </c>
      <c r="W34" s="170">
        <f>IF(AND(ISNUMBER(U34),ISNUMBER(V34)),U34-V34,"-")</f>
        <v>19.153736000000002</v>
      </c>
      <c r="X34" s="170" t="s">
        <v>91</v>
      </c>
      <c r="Y34" s="170" t="s">
        <v>91</v>
      </c>
      <c r="Z34" s="173" t="str">
        <f>IF(AND(ISNUMBER(#REF!),ISNUMBER(#REF!)),#REF!*#REF!/1000,"-")</f>
        <v>-</v>
      </c>
      <c r="AA34" s="174" t="str">
        <f>IF(AND(ISNUMBER(#REF!),ISNUMBER(Z34)),#REF!-Z34,"-")</f>
        <v>-</v>
      </c>
      <c r="AB34" s="171">
        <v>2.4645640000000002</v>
      </c>
      <c r="AC34" s="156"/>
      <c r="AD34" s="157">
        <f>P34/N34*100</f>
        <v>38.299099352858001</v>
      </c>
      <c r="AE34" s="157" t="e">
        <f>(P34-#REF!)/N34*100</f>
        <v>#REF!</v>
      </c>
      <c r="AF34" s="158">
        <f>(N34*W34+P34*V34)/1000</f>
        <v>2.462269596787154</v>
      </c>
      <c r="AG34" s="159">
        <f t="shared" si="0"/>
        <v>1.0009318245312537</v>
      </c>
      <c r="AH34" s="160" t="e">
        <f>(#REF!*#REF!-#REF!*#REF!)/1000</f>
        <v>#REF!</v>
      </c>
      <c r="AI34" s="161" t="e">
        <f>#REF!/AH34</f>
        <v>#REF!</v>
      </c>
      <c r="AJ34" s="162"/>
      <c r="AK34" s="162"/>
      <c r="AL34" s="162"/>
      <c r="AM34" s="162"/>
      <c r="AN34" s="162"/>
      <c r="AO34" s="162"/>
      <c r="AP34" s="162"/>
      <c r="AQ34" s="162"/>
      <c r="AR34" s="163"/>
      <c r="AS34" s="164"/>
    </row>
    <row r="35" spans="1:45" s="59" customFormat="1" ht="14.1" customHeight="1" thickBot="1" x14ac:dyDescent="0.25">
      <c r="B35" s="167" t="s">
        <v>101</v>
      </c>
      <c r="C35" s="167">
        <v>24</v>
      </c>
      <c r="D35" s="413" t="s">
        <v>91</v>
      </c>
      <c r="E35" s="421"/>
      <c r="F35" s="421"/>
      <c r="G35" s="421"/>
      <c r="H35" s="421"/>
      <c r="I35" s="421"/>
      <c r="J35" s="421"/>
      <c r="K35" s="415" t="s">
        <v>91</v>
      </c>
      <c r="L35" s="170" t="s">
        <v>91</v>
      </c>
      <c r="M35" s="171" t="s">
        <v>91</v>
      </c>
      <c r="N35" s="169">
        <v>73.457779000000002</v>
      </c>
      <c r="O35" s="169">
        <v>43.859977999999998</v>
      </c>
      <c r="P35" s="169">
        <v>29.597801</v>
      </c>
      <c r="Q35" s="150">
        <f t="shared" si="1"/>
        <v>74.956917346938781</v>
      </c>
      <c r="R35" s="150">
        <f t="shared" si="2"/>
        <v>44.755079591836733</v>
      </c>
      <c r="S35" s="153">
        <f t="shared" si="3"/>
        <v>30.201837755102048</v>
      </c>
      <c r="T35" s="169" t="s">
        <v>91</v>
      </c>
      <c r="U35" s="170">
        <v>62.680137999999999</v>
      </c>
      <c r="V35" s="170">
        <v>44.804653000000002</v>
      </c>
      <c r="W35" s="170">
        <f>IF(AND(ISNUMBER(U35),ISNUMBER(V35)),U35-V35,"-")</f>
        <v>17.875484999999998</v>
      </c>
      <c r="X35" s="170" t="s">
        <v>91</v>
      </c>
      <c r="Y35" s="170" t="s">
        <v>91</v>
      </c>
      <c r="Z35" s="173" t="str">
        <f>IF(AND(ISNUMBER(#REF!),ISNUMBER(#REF!)),#REF!*#REF!/1000,"-")</f>
        <v>-</v>
      </c>
      <c r="AA35" s="174" t="str">
        <f>IF(AND(ISNUMBER(#REF!),ISNUMBER(Z35)),#REF!-Z35,"-")</f>
        <v>-</v>
      </c>
      <c r="AB35" s="171">
        <v>2.641702</v>
      </c>
      <c r="AC35" s="156"/>
      <c r="AD35" s="157">
        <f>P35/N35*100</f>
        <v>40.292262307576706</v>
      </c>
      <c r="AE35" s="157" t="e">
        <f>(P35-#REF!)/N35*100</f>
        <v>#REF!</v>
      </c>
      <c r="AF35" s="158">
        <f>(N35*W35+P35*V35)/1000</f>
        <v>2.639212630015868</v>
      </c>
      <c r="AG35" s="159">
        <f t="shared" si="0"/>
        <v>1.0009432244889329</v>
      </c>
      <c r="AH35" s="160" t="e">
        <f>(#REF!*#REF!-#REF!*#REF!)/1000</f>
        <v>#REF!</v>
      </c>
      <c r="AI35" s="161" t="e">
        <f>#REF!/AH35</f>
        <v>#REF!</v>
      </c>
      <c r="AJ35" s="162"/>
      <c r="AK35" s="162"/>
      <c r="AL35" s="162"/>
      <c r="AM35" s="162"/>
      <c r="AN35" s="162"/>
      <c r="AO35" s="162"/>
      <c r="AP35" s="162"/>
      <c r="AQ35" s="162"/>
      <c r="AR35" s="163"/>
      <c r="AS35" s="164"/>
    </row>
    <row r="36" spans="1:45" s="59" customFormat="1" ht="14.1" customHeight="1" thickBot="1" x14ac:dyDescent="0.25">
      <c r="B36" s="167" t="s">
        <v>102</v>
      </c>
      <c r="C36" s="167">
        <v>24</v>
      </c>
      <c r="D36" s="413" t="s">
        <v>91</v>
      </c>
      <c r="E36" s="421"/>
      <c r="F36" s="421"/>
      <c r="G36" s="421"/>
      <c r="H36" s="421"/>
      <c r="I36" s="421"/>
      <c r="J36" s="421"/>
      <c r="K36" s="415" t="s">
        <v>91</v>
      </c>
      <c r="L36" s="170" t="s">
        <v>91</v>
      </c>
      <c r="M36" s="171" t="s">
        <v>91</v>
      </c>
      <c r="N36" s="169">
        <v>66.803207</v>
      </c>
      <c r="O36" s="169">
        <v>41.065617000000003</v>
      </c>
      <c r="P36" s="169">
        <v>25.737590000000001</v>
      </c>
      <c r="Q36" s="150">
        <f t="shared" si="1"/>
        <v>68.166537755102041</v>
      </c>
      <c r="R36" s="150">
        <f t="shared" si="2"/>
        <v>41.903690816326538</v>
      </c>
      <c r="S36" s="153">
        <f t="shared" si="3"/>
        <v>26.262846938775503</v>
      </c>
      <c r="T36" s="169" t="s">
        <v>91</v>
      </c>
      <c r="U36" s="170">
        <v>64.731689000000003</v>
      </c>
      <c r="V36" s="170">
        <v>44.870663</v>
      </c>
      <c r="W36" s="170">
        <f>IF(AND(ISNUMBER(U36),ISNUMBER(V36)),U36-V36,"-")</f>
        <v>19.861026000000003</v>
      </c>
      <c r="X36" s="170" t="s">
        <v>91</v>
      </c>
      <c r="Y36" s="170" t="s">
        <v>91</v>
      </c>
      <c r="Z36" s="173" t="str">
        <f>IF(AND(ISNUMBER(#REF!),ISNUMBER(#REF!)),#REF!*#REF!/1000,"-")</f>
        <v>-</v>
      </c>
      <c r="AA36" s="174" t="str">
        <f>IF(AND(ISNUMBER(#REF!),ISNUMBER(Z36)),#REF!-Z36,"-")</f>
        <v>-</v>
      </c>
      <c r="AB36" s="171">
        <v>2.4839329999999999</v>
      </c>
      <c r="AC36" s="156"/>
      <c r="AD36" s="157">
        <f>P36/N36*100</f>
        <v>38.527476682369453</v>
      </c>
      <c r="AE36" s="157" t="e">
        <f>(P36-#REF!)/N36*100</f>
        <v>#REF!</v>
      </c>
      <c r="AF36" s="158">
        <f>(N36*W36+P36*V36)/1000</f>
        <v>2.4816429584325523</v>
      </c>
      <c r="AG36" s="159">
        <f t="shared" si="0"/>
        <v>1.000922792523262</v>
      </c>
      <c r="AH36" s="160" t="e">
        <f>(#REF!*#REF!-#REF!*#REF!)/1000</f>
        <v>#REF!</v>
      </c>
      <c r="AI36" s="161" t="e">
        <f>#REF!/AH36</f>
        <v>#REF!</v>
      </c>
      <c r="AJ36" s="162"/>
      <c r="AK36" s="162"/>
      <c r="AL36" s="162"/>
      <c r="AM36" s="162"/>
      <c r="AN36" s="162"/>
      <c r="AO36" s="162"/>
      <c r="AP36" s="162"/>
      <c r="AQ36" s="162"/>
      <c r="AR36" s="163"/>
      <c r="AS36" s="164"/>
    </row>
    <row r="37" spans="1:45" s="59" customFormat="1" ht="14.1" customHeight="1" thickBot="1" x14ac:dyDescent="0.25">
      <c r="B37" s="167" t="s">
        <v>103</v>
      </c>
      <c r="C37" s="167">
        <v>24</v>
      </c>
      <c r="D37" s="413" t="s">
        <v>91</v>
      </c>
      <c r="E37" s="421"/>
      <c r="F37" s="421"/>
      <c r="G37" s="421"/>
      <c r="H37" s="421"/>
      <c r="I37" s="421"/>
      <c r="J37" s="421"/>
      <c r="K37" s="415" t="s">
        <v>91</v>
      </c>
      <c r="L37" s="170" t="s">
        <v>91</v>
      </c>
      <c r="M37" s="171" t="s">
        <v>91</v>
      </c>
      <c r="N37" s="169">
        <v>70.142257999999998</v>
      </c>
      <c r="O37" s="169">
        <v>41.860030999999999</v>
      </c>
      <c r="P37" s="169">
        <v>28.282226999999999</v>
      </c>
      <c r="Q37" s="150">
        <f t="shared" si="1"/>
        <v>71.573732653061228</v>
      </c>
      <c r="R37" s="150">
        <f t="shared" si="2"/>
        <v>42.714317346938778</v>
      </c>
      <c r="S37" s="153">
        <f t="shared" si="3"/>
        <v>28.85941530612245</v>
      </c>
      <c r="T37" s="169" t="s">
        <v>91</v>
      </c>
      <c r="U37" s="170">
        <v>64.633849999999995</v>
      </c>
      <c r="V37" s="170">
        <v>45.108832999999997</v>
      </c>
      <c r="W37" s="170">
        <f>IF(AND(ISNUMBER(U37),ISNUMBER(V37)),U37-V37,"-")</f>
        <v>19.525016999999998</v>
      </c>
      <c r="X37" s="170" t="s">
        <v>91</v>
      </c>
      <c r="Y37" s="170" t="s">
        <v>91</v>
      </c>
      <c r="Z37" s="173" t="str">
        <f>IF(AND(ISNUMBER(#REF!),ISNUMBER(#REF!)),#REF!*#REF!/1000,"-")</f>
        <v>-</v>
      </c>
      <c r="AA37" s="174" t="str">
        <f>IF(AND(ISNUMBER(#REF!),ISNUMBER(Z37)),#REF!-Z37,"-")</f>
        <v>-</v>
      </c>
      <c r="AB37" s="171">
        <v>2.6477780000000002</v>
      </c>
      <c r="AC37" s="156"/>
      <c r="AD37" s="157">
        <f>P37/N37*100</f>
        <v>40.321238304019239</v>
      </c>
      <c r="AE37" s="157" t="e">
        <f>(P37-#REF!)/N37*100</f>
        <v>#REF!</v>
      </c>
      <c r="AF37" s="158">
        <f>(N37*W37+P37*V37)/1000</f>
        <v>2.6453070344794769</v>
      </c>
      <c r="AG37" s="159">
        <f t="shared" si="0"/>
        <v>1.0009340940345737</v>
      </c>
      <c r="AH37" s="160" t="e">
        <f>(#REF!*#REF!-#REF!*#REF!)/1000</f>
        <v>#REF!</v>
      </c>
      <c r="AI37" s="161" t="e">
        <f>#REF!/AH37</f>
        <v>#REF!</v>
      </c>
      <c r="AJ37" s="162"/>
      <c r="AK37" s="162"/>
      <c r="AL37" s="162"/>
      <c r="AM37" s="162"/>
      <c r="AN37" s="162"/>
      <c r="AO37" s="162"/>
      <c r="AP37" s="162"/>
      <c r="AQ37" s="162"/>
      <c r="AR37" s="163"/>
      <c r="AS37" s="164"/>
    </row>
    <row r="38" spans="1:45" s="59" customFormat="1" ht="14.1" customHeight="1" thickBot="1" x14ac:dyDescent="0.25">
      <c r="B38" s="167" t="s">
        <v>104</v>
      </c>
      <c r="C38" s="167">
        <v>24</v>
      </c>
      <c r="D38" s="413" t="s">
        <v>91</v>
      </c>
      <c r="E38" s="421"/>
      <c r="F38" s="421"/>
      <c r="G38" s="421"/>
      <c r="H38" s="421"/>
      <c r="I38" s="421"/>
      <c r="J38" s="421"/>
      <c r="K38" s="415" t="s">
        <v>91</v>
      </c>
      <c r="L38" s="170" t="s">
        <v>91</v>
      </c>
      <c r="M38" s="171" t="s">
        <v>91</v>
      </c>
      <c r="N38" s="169">
        <v>72.599800000000002</v>
      </c>
      <c r="O38" s="169">
        <v>41.463898</v>
      </c>
      <c r="P38" s="169">
        <v>31.135902000000002</v>
      </c>
      <c r="Q38" s="150">
        <f t="shared" si="1"/>
        <v>74.081428571428575</v>
      </c>
      <c r="R38" s="150">
        <f t="shared" si="2"/>
        <v>42.310099999999998</v>
      </c>
      <c r="S38" s="153">
        <f t="shared" si="3"/>
        <v>31.771328571428576</v>
      </c>
      <c r="T38" s="169" t="s">
        <v>91</v>
      </c>
      <c r="U38" s="170">
        <v>64.503699999999995</v>
      </c>
      <c r="V38" s="170">
        <v>45.142024999999997</v>
      </c>
      <c r="W38" s="170">
        <f>IF(AND(ISNUMBER(U38),ISNUMBER(V38)),U38-V38,"-")</f>
        <v>19.361674999999998</v>
      </c>
      <c r="X38" s="170" t="s">
        <v>91</v>
      </c>
      <c r="Y38" s="170" t="s">
        <v>91</v>
      </c>
      <c r="Z38" s="173" t="str">
        <f>IF(AND(ISNUMBER(#REF!),ISNUMBER(#REF!)),#REF!*#REF!/1000,"-")</f>
        <v>-</v>
      </c>
      <c r="AA38" s="174" t="str">
        <f>IF(AND(ISNUMBER(#REF!),ISNUMBER(Z38)),#REF!-Z38,"-")</f>
        <v>-</v>
      </c>
      <c r="AB38" s="171">
        <v>2.8138079999999999</v>
      </c>
      <c r="AC38" s="156"/>
      <c r="AD38" s="157">
        <f>P38/N38*100</f>
        <v>42.887035501475211</v>
      </c>
      <c r="AE38" s="157" t="e">
        <f>(P38-#REF!)/N38*100</f>
        <v>#REF!</v>
      </c>
      <c r="AF38" s="158">
        <f>(N38*W38+P38*V38)/1000</f>
        <v>2.81119139914655</v>
      </c>
      <c r="AG38" s="159">
        <f t="shared" si="0"/>
        <v>1.0009307800437366</v>
      </c>
      <c r="AH38" s="160" t="e">
        <f>(#REF!*#REF!-#REF!*#REF!)/1000</f>
        <v>#REF!</v>
      </c>
      <c r="AI38" s="161" t="e">
        <f>#REF!/AH38</f>
        <v>#REF!</v>
      </c>
      <c r="AJ38" s="162"/>
      <c r="AK38" s="162"/>
      <c r="AL38" s="162"/>
      <c r="AM38" s="162"/>
      <c r="AN38" s="162"/>
      <c r="AO38" s="162"/>
      <c r="AP38" s="162"/>
      <c r="AQ38" s="162"/>
      <c r="AR38" s="163"/>
      <c r="AS38" s="164"/>
    </row>
    <row r="39" spans="1:45" s="59" customFormat="1" ht="14.1" customHeight="1" thickBot="1" x14ac:dyDescent="0.25">
      <c r="B39" s="167" t="s">
        <v>105</v>
      </c>
      <c r="C39" s="167">
        <v>24</v>
      </c>
      <c r="D39" s="413" t="s">
        <v>91</v>
      </c>
      <c r="E39" s="421"/>
      <c r="F39" s="421"/>
      <c r="G39" s="421"/>
      <c r="H39" s="421"/>
      <c r="I39" s="421"/>
      <c r="J39" s="421"/>
      <c r="K39" s="415" t="s">
        <v>91</v>
      </c>
      <c r="L39" s="170" t="s">
        <v>91</v>
      </c>
      <c r="M39" s="171" t="s">
        <v>91</v>
      </c>
      <c r="N39" s="169">
        <v>63.649653999999998</v>
      </c>
      <c r="O39" s="169">
        <v>35.167816000000002</v>
      </c>
      <c r="P39" s="169">
        <v>28.481838</v>
      </c>
      <c r="Q39" s="150">
        <f t="shared" si="1"/>
        <v>64.948626530612245</v>
      </c>
      <c r="R39" s="150">
        <f t="shared" si="2"/>
        <v>35.885526530612246</v>
      </c>
      <c r="S39" s="153">
        <f t="shared" si="3"/>
        <v>29.063099999999999</v>
      </c>
      <c r="T39" s="169" t="s">
        <v>91</v>
      </c>
      <c r="U39" s="170">
        <v>67.874008000000003</v>
      </c>
      <c r="V39" s="170">
        <v>44.723712999999996</v>
      </c>
      <c r="W39" s="170">
        <f>IF(AND(ISNUMBER(U39),ISNUMBER(V39)),U39-V39,"-")</f>
        <v>23.150295000000007</v>
      </c>
      <c r="X39" s="170" t="s">
        <v>91</v>
      </c>
      <c r="Y39" s="170" t="s">
        <v>91</v>
      </c>
      <c r="Z39" s="173" t="str">
        <f>IF(AND(ISNUMBER(#REF!),ISNUMBER(#REF!)),#REF!*#REF!/1000,"-")</f>
        <v>-</v>
      </c>
      <c r="AA39" s="174" t="str">
        <f>IF(AND(ISNUMBER(#REF!),ISNUMBER(Z39)),#REF!-Z39,"-")</f>
        <v>-</v>
      </c>
      <c r="AB39" s="171">
        <v>2.74979</v>
      </c>
      <c r="AC39" s="156"/>
      <c r="AD39" s="157">
        <f>P39/N39*100</f>
        <v>44.74782847994743</v>
      </c>
      <c r="AE39" s="157" t="e">
        <f>(P39-#REF!)/N39*100</f>
        <v>#REF!</v>
      </c>
      <c r="AF39" s="158">
        <f>(N39*W39+P39*V39)/1000</f>
        <v>2.7473218151724241</v>
      </c>
      <c r="AG39" s="159">
        <f t="shared" si="0"/>
        <v>1.0008983966908955</v>
      </c>
      <c r="AH39" s="160" t="e">
        <f>(#REF!*#REF!-#REF!*#REF!)/1000</f>
        <v>#REF!</v>
      </c>
      <c r="AI39" s="161" t="e">
        <f>#REF!/AH39</f>
        <v>#REF!</v>
      </c>
      <c r="AJ39" s="162"/>
      <c r="AK39" s="162"/>
      <c r="AL39" s="162"/>
      <c r="AM39" s="162"/>
      <c r="AN39" s="162"/>
      <c r="AO39" s="162"/>
      <c r="AP39" s="162"/>
      <c r="AQ39" s="162"/>
      <c r="AR39" s="163"/>
      <c r="AS39" s="164"/>
    </row>
    <row r="40" spans="1:45" s="59" customFormat="1" ht="14.1" customHeight="1" thickBot="1" x14ac:dyDescent="0.25">
      <c r="B40" s="167" t="s">
        <v>106</v>
      </c>
      <c r="C40" s="167">
        <v>24</v>
      </c>
      <c r="D40" s="413" t="s">
        <v>91</v>
      </c>
      <c r="E40" s="421"/>
      <c r="F40" s="421"/>
      <c r="G40" s="421"/>
      <c r="H40" s="421"/>
      <c r="I40" s="421"/>
      <c r="J40" s="421"/>
      <c r="K40" s="415" t="s">
        <v>91</v>
      </c>
      <c r="L40" s="170" t="s">
        <v>91</v>
      </c>
      <c r="M40" s="171" t="s">
        <v>91</v>
      </c>
      <c r="N40" s="169">
        <v>60.655552</v>
      </c>
      <c r="O40" s="169">
        <v>34.310870999999999</v>
      </c>
      <c r="P40" s="169">
        <v>26.344681000000001</v>
      </c>
      <c r="Q40" s="150">
        <f t="shared" si="1"/>
        <v>61.893420408163266</v>
      </c>
      <c r="R40" s="150">
        <f t="shared" si="2"/>
        <v>35.011092857142856</v>
      </c>
      <c r="S40" s="153">
        <f t="shared" si="3"/>
        <v>26.88232755102041</v>
      </c>
      <c r="T40" s="169" t="s">
        <v>91</v>
      </c>
      <c r="U40" s="170">
        <v>69.483886999999996</v>
      </c>
      <c r="V40" s="170">
        <v>44.638897</v>
      </c>
      <c r="W40" s="170">
        <f>IF(AND(ISNUMBER(U40),ISNUMBER(V40)),U40-V40,"-")</f>
        <v>24.844989999999996</v>
      </c>
      <c r="X40" s="170" t="s">
        <v>91</v>
      </c>
      <c r="Y40" s="170" t="s">
        <v>91</v>
      </c>
      <c r="Z40" s="173" t="str">
        <f>IF(AND(ISNUMBER(#REF!),ISNUMBER(#REF!)),#REF!*#REF!/1000,"-")</f>
        <v>-</v>
      </c>
      <c r="AA40" s="174" t="str">
        <f>IF(AND(ISNUMBER(#REF!),ISNUMBER(Z40)),#REF!-Z40,"-")</f>
        <v>-</v>
      </c>
      <c r="AB40" s="171">
        <v>2.685349</v>
      </c>
      <c r="AC40" s="156"/>
      <c r="AD40" s="157">
        <f>P40/N40*100</f>
        <v>43.433255705924502</v>
      </c>
      <c r="AE40" s="157" t="e">
        <f>(P40-#REF!)/N40*100</f>
        <v>#REF!</v>
      </c>
      <c r="AF40" s="158">
        <f>(N40*W40+P40*V40)/1000</f>
        <v>2.6829840845413369</v>
      </c>
      <c r="AG40" s="159">
        <f t="shared" si="0"/>
        <v>1.0008814496784715</v>
      </c>
      <c r="AH40" s="160" t="e">
        <f>(#REF!*#REF!-#REF!*#REF!)/1000</f>
        <v>#REF!</v>
      </c>
      <c r="AI40" s="161" t="e">
        <f>#REF!/AH40</f>
        <v>#REF!</v>
      </c>
      <c r="AJ40" s="162"/>
      <c r="AK40" s="162"/>
      <c r="AL40" s="162"/>
      <c r="AM40" s="162"/>
      <c r="AN40" s="162"/>
      <c r="AO40" s="162"/>
      <c r="AP40" s="162"/>
      <c r="AQ40" s="162"/>
      <c r="AR40" s="163"/>
      <c r="AS40" s="164"/>
    </row>
    <row r="41" spans="1:45" s="59" customFormat="1" ht="14.1" customHeight="1" thickBot="1" x14ac:dyDescent="0.25">
      <c r="B41" s="167" t="s">
        <v>107</v>
      </c>
      <c r="C41" s="167">
        <v>24</v>
      </c>
      <c r="D41" s="413" t="s">
        <v>91</v>
      </c>
      <c r="E41" s="421"/>
      <c r="F41" s="421"/>
      <c r="G41" s="421"/>
      <c r="H41" s="421"/>
      <c r="I41" s="421"/>
      <c r="J41" s="421"/>
      <c r="K41" s="415" t="s">
        <v>91</v>
      </c>
      <c r="L41" s="170" t="s">
        <v>91</v>
      </c>
      <c r="M41" s="171" t="s">
        <v>91</v>
      </c>
      <c r="N41" s="169">
        <v>60.469334000000003</v>
      </c>
      <c r="O41" s="169">
        <v>33.429295000000003</v>
      </c>
      <c r="P41" s="169">
        <v>27.040039</v>
      </c>
      <c r="Q41" s="150">
        <f t="shared" si="1"/>
        <v>61.703402040816329</v>
      </c>
      <c r="R41" s="150">
        <f t="shared" si="2"/>
        <v>34.111525510204089</v>
      </c>
      <c r="S41" s="153">
        <f t="shared" si="3"/>
        <v>27.59187653061224</v>
      </c>
      <c r="T41" s="169" t="s">
        <v>91</v>
      </c>
      <c r="U41" s="170">
        <v>69.219193000000004</v>
      </c>
      <c r="V41" s="170">
        <v>44.423470000000002</v>
      </c>
      <c r="W41" s="170">
        <f>IF(AND(ISNUMBER(U41),ISNUMBER(V41)),U41-V41,"-")</f>
        <v>24.795723000000002</v>
      </c>
      <c r="X41" s="170" t="s">
        <v>91</v>
      </c>
      <c r="Y41" s="170" t="s">
        <v>91</v>
      </c>
      <c r="Z41" s="173" t="str">
        <f>IF(AND(ISNUMBER(#REF!),ISNUMBER(#REF!)),#REF!*#REF!/1000,"-")</f>
        <v>-</v>
      </c>
      <c r="AA41" s="174" t="str">
        <f>IF(AND(ISNUMBER(#REF!),ISNUMBER(Z41)),#REF!-Z41,"-")</f>
        <v>-</v>
      </c>
      <c r="AB41" s="171">
        <v>2.7030029999999998</v>
      </c>
      <c r="AC41" s="156"/>
      <c r="AD41" s="157">
        <f>P41/N41*100</f>
        <v>44.71694528668035</v>
      </c>
      <c r="AE41" s="157" t="e">
        <f>(P41-#REF!)/N41*100</f>
        <v>#REF!</v>
      </c>
      <c r="AF41" s="158">
        <f>(N41*W41+P41*V41)/1000</f>
        <v>2.7005932171738123</v>
      </c>
      <c r="AG41" s="159">
        <f t="shared" si="0"/>
        <v>1.000892316107018</v>
      </c>
      <c r="AH41" s="160" t="e">
        <f>(#REF!*#REF!-#REF!*#REF!)/1000</f>
        <v>#REF!</v>
      </c>
      <c r="AI41" s="161" t="e">
        <f>#REF!/AH41</f>
        <v>#REF!</v>
      </c>
      <c r="AJ41" s="162"/>
      <c r="AK41" s="162"/>
      <c r="AL41" s="162"/>
      <c r="AM41" s="162"/>
      <c r="AN41" s="162"/>
      <c r="AO41" s="162"/>
      <c r="AP41" s="162"/>
      <c r="AQ41" s="162"/>
      <c r="AR41" s="163"/>
      <c r="AS41" s="164"/>
    </row>
    <row r="42" spans="1:45" s="59" customFormat="1" ht="14.1" customHeight="1" thickBot="1" x14ac:dyDescent="0.25">
      <c r="B42" s="167" t="s">
        <v>108</v>
      </c>
      <c r="C42" s="167">
        <v>24</v>
      </c>
      <c r="D42" s="413" t="s">
        <v>91</v>
      </c>
      <c r="E42" s="421"/>
      <c r="F42" s="421"/>
      <c r="G42" s="421"/>
      <c r="H42" s="421"/>
      <c r="I42" s="421"/>
      <c r="J42" s="421"/>
      <c r="K42" s="415" t="s">
        <v>91</v>
      </c>
      <c r="L42" s="170" t="s">
        <v>91</v>
      </c>
      <c r="M42" s="171" t="s">
        <v>91</v>
      </c>
      <c r="N42" s="169">
        <v>65.680862000000005</v>
      </c>
      <c r="O42" s="169">
        <v>40.490219000000003</v>
      </c>
      <c r="P42" s="169">
        <v>25.190643000000001</v>
      </c>
      <c r="Q42" s="150">
        <f t="shared" si="1"/>
        <v>67.021287755102051</v>
      </c>
      <c r="R42" s="150">
        <f t="shared" si="2"/>
        <v>41.316550000000007</v>
      </c>
      <c r="S42" s="153">
        <f t="shared" si="3"/>
        <v>25.704737755102045</v>
      </c>
      <c r="T42" s="169" t="s">
        <v>91</v>
      </c>
      <c r="U42" s="170">
        <v>65.915771000000007</v>
      </c>
      <c r="V42" s="170">
        <v>44.923842999999998</v>
      </c>
      <c r="W42" s="170">
        <f>IF(AND(ISNUMBER(U42),ISNUMBER(V42)),U42-V42,"-")</f>
        <v>20.991928000000009</v>
      </c>
      <c r="X42" s="170" t="s">
        <v>91</v>
      </c>
      <c r="Y42" s="170" t="s">
        <v>91</v>
      </c>
      <c r="Z42" s="173" t="str">
        <f>IF(AND(ISNUMBER(#REF!),ISNUMBER(#REF!)),#REF!*#REF!/1000,"-")</f>
        <v>-</v>
      </c>
      <c r="AA42" s="174" t="str">
        <f>IF(AND(ISNUMBER(#REF!),ISNUMBER(Z42)),#REF!-Z42,"-")</f>
        <v>-</v>
      </c>
      <c r="AB42" s="171">
        <v>2.5127160000000002</v>
      </c>
      <c r="AC42" s="156"/>
      <c r="AD42" s="157">
        <f>P42/N42*100</f>
        <v>38.353094391483474</v>
      </c>
      <c r="AE42" s="157" t="e">
        <f>(P42-#REF!)/N42*100</f>
        <v>#REF!</v>
      </c>
      <c r="AF42" s="158">
        <f>(N42*W42+P42*V42)/1000</f>
        <v>2.5104284172829856</v>
      </c>
      <c r="AG42" s="159">
        <f t="shared" si="0"/>
        <v>1.000911232003775</v>
      </c>
      <c r="AH42" s="160" t="e">
        <f>(#REF!*#REF!-#REF!*#REF!)/1000</f>
        <v>#REF!</v>
      </c>
      <c r="AI42" s="161" t="e">
        <f>#REF!/AH42</f>
        <v>#REF!</v>
      </c>
      <c r="AJ42" s="162"/>
      <c r="AK42" s="162"/>
      <c r="AL42" s="162"/>
      <c r="AM42" s="162"/>
      <c r="AN42" s="162"/>
      <c r="AO42" s="162"/>
      <c r="AP42" s="162"/>
      <c r="AQ42" s="162"/>
      <c r="AR42" s="163"/>
      <c r="AS42" s="164"/>
    </row>
    <row r="43" spans="1:45" s="59" customFormat="1" ht="14.1" customHeight="1" thickBot="1" x14ac:dyDescent="0.25">
      <c r="B43" s="167" t="s">
        <v>109</v>
      </c>
      <c r="C43" s="167">
        <v>24</v>
      </c>
      <c r="D43" s="413" t="s">
        <v>91</v>
      </c>
      <c r="E43" s="421"/>
      <c r="F43" s="421"/>
      <c r="G43" s="421"/>
      <c r="H43" s="421"/>
      <c r="I43" s="421"/>
      <c r="J43" s="421"/>
      <c r="K43" s="415" t="s">
        <v>91</v>
      </c>
      <c r="L43" s="170" t="s">
        <v>91</v>
      </c>
      <c r="M43" s="171" t="s">
        <v>91</v>
      </c>
      <c r="N43" s="169">
        <v>63.803825000000003</v>
      </c>
      <c r="O43" s="169">
        <v>37.214618999999999</v>
      </c>
      <c r="P43" s="169">
        <v>26.589206000000001</v>
      </c>
      <c r="Q43" s="150">
        <f t="shared" si="1"/>
        <v>65.105943877551027</v>
      </c>
      <c r="R43" s="150">
        <f t="shared" si="2"/>
        <v>37.974101020408163</v>
      </c>
      <c r="S43" s="153">
        <f t="shared" si="3"/>
        <v>27.131842857142864</v>
      </c>
      <c r="T43" s="169" t="s">
        <v>91</v>
      </c>
      <c r="U43" s="170">
        <v>66.318618999999998</v>
      </c>
      <c r="V43" s="170">
        <v>44.742930999999999</v>
      </c>
      <c r="W43" s="170">
        <f>IF(AND(ISNUMBER(U43),ISNUMBER(V43)),U43-V43,"-")</f>
        <v>21.575688</v>
      </c>
      <c r="X43" s="170" t="s">
        <v>91</v>
      </c>
      <c r="Y43" s="170" t="s">
        <v>91</v>
      </c>
      <c r="Z43" s="173" t="str">
        <f>IF(AND(ISNUMBER(#REF!),ISNUMBER(#REF!)),#REF!*#REF!/1000,"-")</f>
        <v>-</v>
      </c>
      <c r="AA43" s="174" t="str">
        <f>IF(AND(ISNUMBER(#REF!),ISNUMBER(Z43)),#REF!-Z43,"-")</f>
        <v>-</v>
      </c>
      <c r="AB43" s="171">
        <v>2.568616</v>
      </c>
      <c r="AC43" s="156"/>
      <c r="AD43" s="157">
        <f>P43/N43*100</f>
        <v>41.673373030535394</v>
      </c>
      <c r="AE43" s="157" t="e">
        <f>(P43-#REF!)/N43*100</f>
        <v>#REF!</v>
      </c>
      <c r="AF43" s="158">
        <f>(N43*W43+P43*V43)/1000</f>
        <v>2.5662904308093863</v>
      </c>
      <c r="AG43" s="159">
        <f t="shared" si="0"/>
        <v>1.0009061987539267</v>
      </c>
      <c r="AH43" s="160" t="e">
        <f>(#REF!*#REF!-#REF!*#REF!)/1000</f>
        <v>#REF!</v>
      </c>
      <c r="AI43" s="161" t="e">
        <f>#REF!/AH43</f>
        <v>#REF!</v>
      </c>
      <c r="AJ43" s="162"/>
      <c r="AK43" s="162"/>
      <c r="AL43" s="162"/>
      <c r="AM43" s="162"/>
      <c r="AN43" s="162"/>
      <c r="AO43" s="162"/>
      <c r="AP43" s="162"/>
      <c r="AQ43" s="162"/>
      <c r="AR43" s="163"/>
      <c r="AS43" s="164"/>
    </row>
    <row r="44" spans="1:45" s="59" customFormat="1" ht="14.1" customHeight="1" thickBot="1" x14ac:dyDescent="0.25">
      <c r="B44" s="167" t="s">
        <v>110</v>
      </c>
      <c r="C44" s="167">
        <v>24</v>
      </c>
      <c r="D44" s="413" t="s">
        <v>91</v>
      </c>
      <c r="E44" s="421"/>
      <c r="F44" s="421"/>
      <c r="G44" s="421"/>
      <c r="H44" s="421"/>
      <c r="I44" s="421"/>
      <c r="J44" s="421"/>
      <c r="K44" s="415" t="s">
        <v>91</v>
      </c>
      <c r="L44" s="170" t="s">
        <v>91</v>
      </c>
      <c r="M44" s="171" t="s">
        <v>91</v>
      </c>
      <c r="N44" s="169">
        <v>62.598765999999998</v>
      </c>
      <c r="O44" s="169">
        <v>34.943100000000001</v>
      </c>
      <c r="P44" s="169">
        <v>27.655666</v>
      </c>
      <c r="Q44" s="150">
        <f t="shared" si="1"/>
        <v>63.876291836734694</v>
      </c>
      <c r="R44" s="150">
        <f t="shared" si="2"/>
        <v>35.656224489795918</v>
      </c>
      <c r="S44" s="153">
        <f t="shared" si="3"/>
        <v>28.220067346938777</v>
      </c>
      <c r="T44" s="169" t="s">
        <v>91</v>
      </c>
      <c r="U44" s="170">
        <v>67.138733000000002</v>
      </c>
      <c r="V44" s="170">
        <v>44.600754000000002</v>
      </c>
      <c r="W44" s="170">
        <f>IF(AND(ISNUMBER(U44),ISNUMBER(V44)),U44-V44,"-")</f>
        <v>22.537979</v>
      </c>
      <c r="X44" s="170" t="s">
        <v>91</v>
      </c>
      <c r="Y44" s="170" t="s">
        <v>91</v>
      </c>
      <c r="Z44" s="173" t="str">
        <f>IF(AND(ISNUMBER(#REF!),ISNUMBER(#REF!)),#REF!*#REF!/1000,"-")</f>
        <v>-</v>
      </c>
      <c r="AA44" s="174" t="str">
        <f>IF(AND(ISNUMBER(#REF!),ISNUMBER(Z44)),#REF!-Z44,"-")</f>
        <v>-</v>
      </c>
      <c r="AB44" s="171">
        <v>2.6467019999999999</v>
      </c>
      <c r="AC44" s="156"/>
      <c r="AD44" s="157">
        <f>P44/N44*100</f>
        <v>44.179251073415735</v>
      </c>
      <c r="AE44" s="157" t="e">
        <f>(P44-#REF!)/N44*100</f>
        <v>#REF!</v>
      </c>
      <c r="AF44" s="158">
        <f>(N44*W44+P44*V44)/1000</f>
        <v>2.6443132295060781</v>
      </c>
      <c r="AG44" s="159">
        <f t="shared" si="0"/>
        <v>1.0009033613973062</v>
      </c>
      <c r="AH44" s="160" t="e">
        <f>(#REF!*#REF!-#REF!*#REF!)/1000</f>
        <v>#REF!</v>
      </c>
      <c r="AI44" s="161" t="e">
        <f>#REF!/AH44</f>
        <v>#REF!</v>
      </c>
      <c r="AJ44" s="162"/>
      <c r="AK44" s="162"/>
      <c r="AL44" s="162"/>
      <c r="AM44" s="162"/>
      <c r="AN44" s="162"/>
      <c r="AO44" s="162"/>
      <c r="AP44" s="162"/>
      <c r="AQ44" s="162"/>
      <c r="AR44" s="163"/>
      <c r="AS44" s="164"/>
    </row>
    <row r="45" spans="1:45" s="59" customFormat="1" ht="14.1" customHeight="1" thickBot="1" x14ac:dyDescent="0.25">
      <c r="B45" s="167" t="s">
        <v>111</v>
      </c>
      <c r="C45" s="167">
        <v>24</v>
      </c>
      <c r="D45" s="413" t="s">
        <v>91</v>
      </c>
      <c r="E45" s="421"/>
      <c r="F45" s="421"/>
      <c r="G45" s="421"/>
      <c r="H45" s="421"/>
      <c r="I45" s="421"/>
      <c r="J45" s="421"/>
      <c r="K45" s="415" t="s">
        <v>91</v>
      </c>
      <c r="L45" s="170" t="s">
        <v>91</v>
      </c>
      <c r="M45" s="171" t="s">
        <v>91</v>
      </c>
      <c r="N45" s="169">
        <v>64.470710999999994</v>
      </c>
      <c r="O45" s="169">
        <v>34.957417</v>
      </c>
      <c r="P45" s="169">
        <v>29.513293999999998</v>
      </c>
      <c r="Q45" s="150">
        <f t="shared" si="1"/>
        <v>65.786439795918369</v>
      </c>
      <c r="R45" s="150">
        <f t="shared" si="2"/>
        <v>35.670833673469389</v>
      </c>
      <c r="S45" s="153">
        <f t="shared" si="3"/>
        <v>30.11560612244898</v>
      </c>
      <c r="T45" s="169" t="s">
        <v>91</v>
      </c>
      <c r="U45" s="170">
        <v>66.846832000000006</v>
      </c>
      <c r="V45" s="170">
        <v>44.615467000000002</v>
      </c>
      <c r="W45" s="170">
        <f>IF(AND(ISNUMBER(U45),ISNUMBER(V45)),U45-V45,"-")</f>
        <v>22.231365000000004</v>
      </c>
      <c r="X45" s="170" t="s">
        <v>91</v>
      </c>
      <c r="Y45" s="170" t="s">
        <v>91</v>
      </c>
      <c r="Z45" s="173" t="str">
        <f>IF(AND(ISNUMBER(#REF!),ISNUMBER(#REF!)),#REF!*#REF!/1000,"-")</f>
        <v>-</v>
      </c>
      <c r="AA45" s="174" t="str">
        <f>IF(AND(ISNUMBER(#REF!),ISNUMBER(Z45)),#REF!-Z45,"-")</f>
        <v>-</v>
      </c>
      <c r="AB45" s="171">
        <v>2.752513</v>
      </c>
      <c r="AC45" s="156"/>
      <c r="AD45" s="157">
        <f>P45/N45*100</f>
        <v>45.77783235553273</v>
      </c>
      <c r="AE45" s="157" t="e">
        <f>(P45-#REF!)/N45*100</f>
        <v>#REF!</v>
      </c>
      <c r="AF45" s="158">
        <f>(N45*W45+P45*V45)/1000</f>
        <v>2.7500213025688129</v>
      </c>
      <c r="AG45" s="159">
        <f t="shared" si="0"/>
        <v>1.000906064774429</v>
      </c>
      <c r="AH45" s="160" t="e">
        <f>(#REF!*#REF!-#REF!*#REF!)/1000</f>
        <v>#REF!</v>
      </c>
      <c r="AI45" s="161" t="e">
        <f>#REF!/AH45</f>
        <v>#REF!</v>
      </c>
      <c r="AJ45" s="162"/>
      <c r="AK45" s="162"/>
      <c r="AL45" s="162"/>
      <c r="AM45" s="162"/>
      <c r="AN45" s="162"/>
      <c r="AO45" s="162"/>
      <c r="AP45" s="162"/>
      <c r="AQ45" s="162"/>
      <c r="AR45" s="163"/>
      <c r="AS45" s="164"/>
    </row>
    <row r="46" spans="1:45" s="59" customFormat="1" ht="14.1" customHeight="1" thickBot="1" x14ac:dyDescent="0.25">
      <c r="B46" s="167" t="s">
        <v>112</v>
      </c>
      <c r="C46" s="167">
        <v>24</v>
      </c>
      <c r="D46" s="413" t="s">
        <v>91</v>
      </c>
      <c r="E46" s="421"/>
      <c r="F46" s="421"/>
      <c r="G46" s="421"/>
      <c r="H46" s="421"/>
      <c r="I46" s="421"/>
      <c r="J46" s="421"/>
      <c r="K46" s="415" t="s">
        <v>91</v>
      </c>
      <c r="L46" s="170" t="s">
        <v>91</v>
      </c>
      <c r="M46" s="171" t="s">
        <v>91</v>
      </c>
      <c r="N46" s="169">
        <v>65.572074999999998</v>
      </c>
      <c r="O46" s="169">
        <v>36.826355</v>
      </c>
      <c r="P46" s="169">
        <v>28.745719999999999</v>
      </c>
      <c r="Q46" s="150">
        <f t="shared" si="1"/>
        <v>66.910280612244904</v>
      </c>
      <c r="R46" s="150">
        <f t="shared" si="2"/>
        <v>37.577913265306123</v>
      </c>
      <c r="S46" s="153">
        <f t="shared" si="3"/>
        <v>29.332367346938781</v>
      </c>
      <c r="T46" s="169" t="s">
        <v>91</v>
      </c>
      <c r="U46" s="170">
        <v>66.208359000000002</v>
      </c>
      <c r="V46" s="170">
        <v>44.806164000000003</v>
      </c>
      <c r="W46" s="170">
        <f>IF(AND(ISNUMBER(U46),ISNUMBER(V46)),U46-V46,"-")</f>
        <v>21.402194999999999</v>
      </c>
      <c r="X46" s="170" t="s">
        <v>91</v>
      </c>
      <c r="Y46" s="170" t="s">
        <v>91</v>
      </c>
      <c r="Z46" s="173" t="str">
        <f>IF(AND(ISNUMBER(#REF!),ISNUMBER(#REF!)),#REF!*#REF!/1000,"-")</f>
        <v>-</v>
      </c>
      <c r="AA46" s="174" t="str">
        <f>IF(AND(ISNUMBER(#REF!),ISNUMBER(Z46)),#REF!-Z46,"-")</f>
        <v>-</v>
      </c>
      <c r="AB46" s="171">
        <v>2.6938300000000002</v>
      </c>
      <c r="AC46" s="156"/>
      <c r="AD46" s="157">
        <f>P46/N46*100</f>
        <v>43.838356495505138</v>
      </c>
      <c r="AE46" s="157" t="e">
        <f>(P46-#REF!)/N46*100</f>
        <v>#REF!</v>
      </c>
      <c r="AF46" s="158">
        <f>(N46*W46+P46*V46)/1000</f>
        <v>2.6913717803227044</v>
      </c>
      <c r="AG46" s="159">
        <f t="shared" si="0"/>
        <v>1.0009133705329261</v>
      </c>
      <c r="AH46" s="160" t="e">
        <f>(#REF!*#REF!-#REF!*#REF!)/1000</f>
        <v>#REF!</v>
      </c>
      <c r="AI46" s="161" t="e">
        <f>#REF!/AH46</f>
        <v>#REF!</v>
      </c>
      <c r="AJ46" s="162"/>
      <c r="AK46" s="162"/>
      <c r="AL46" s="162"/>
      <c r="AM46" s="162"/>
      <c r="AN46" s="162"/>
      <c r="AO46" s="162"/>
      <c r="AP46" s="162"/>
      <c r="AQ46" s="162"/>
      <c r="AR46" s="163"/>
      <c r="AS46" s="164"/>
    </row>
    <row r="47" spans="1:45" s="59" customFormat="1" ht="14.1" customHeight="1" thickBot="1" x14ac:dyDescent="0.25">
      <c r="B47" s="167" t="s">
        <v>113</v>
      </c>
      <c r="C47" s="167">
        <v>24</v>
      </c>
      <c r="D47" s="413" t="s">
        <v>91</v>
      </c>
      <c r="E47" s="421"/>
      <c r="F47" s="421"/>
      <c r="G47" s="421"/>
      <c r="H47" s="421"/>
      <c r="I47" s="421"/>
      <c r="J47" s="421"/>
      <c r="K47" s="415" t="s">
        <v>91</v>
      </c>
      <c r="L47" s="170" t="s">
        <v>91</v>
      </c>
      <c r="M47" s="171" t="s">
        <v>91</v>
      </c>
      <c r="N47" s="169">
        <v>68.861594999999994</v>
      </c>
      <c r="O47" s="169">
        <v>41.161579000000003</v>
      </c>
      <c r="P47" s="169">
        <v>27.700016000000002</v>
      </c>
      <c r="Q47" s="150">
        <f t="shared" si="1"/>
        <v>70.266933673469381</v>
      </c>
      <c r="R47" s="150">
        <f t="shared" si="2"/>
        <v>42.0016112244898</v>
      </c>
      <c r="S47" s="153">
        <f t="shared" si="3"/>
        <v>28.265322448979582</v>
      </c>
      <c r="T47" s="169" t="s">
        <v>91</v>
      </c>
      <c r="U47" s="170">
        <v>64.773353999999998</v>
      </c>
      <c r="V47" s="170">
        <v>45.048386000000001</v>
      </c>
      <c r="W47" s="170">
        <f>IF(AND(ISNUMBER(U47),ISNUMBER(V47)),U47-V47,"-")</f>
        <v>19.724967999999997</v>
      </c>
      <c r="X47" s="170" t="s">
        <v>91</v>
      </c>
      <c r="Y47" s="170" t="s">
        <v>91</v>
      </c>
      <c r="Z47" s="173" t="str">
        <f>IF(AND(ISNUMBER(#REF!),ISNUMBER(#REF!)),#REF!*#REF!/1000,"-")</f>
        <v>-</v>
      </c>
      <c r="AA47" s="174" t="str">
        <f>IF(AND(ISNUMBER(#REF!),ISNUMBER(Z47)),#REF!-Z47,"-")</f>
        <v>-</v>
      </c>
      <c r="AB47" s="171">
        <v>2.608552</v>
      </c>
      <c r="AC47" s="156"/>
      <c r="AD47" s="157">
        <f>P47/N47*100</f>
        <v>40.225638107859687</v>
      </c>
      <c r="AE47" s="157" t="e">
        <f>(P47-#REF!)/N47*100</f>
        <v>#REF!</v>
      </c>
      <c r="AF47" s="158">
        <f>(N47*W47+P47*V47)/1000</f>
        <v>2.6061337707781358</v>
      </c>
      <c r="AG47" s="159">
        <f t="shared" si="0"/>
        <v>1.0009278991159161</v>
      </c>
      <c r="AH47" s="160" t="e">
        <f>(#REF!*#REF!-#REF!*#REF!)/1000</f>
        <v>#REF!</v>
      </c>
      <c r="AI47" s="161" t="e">
        <f>#REF!/AH47</f>
        <v>#REF!</v>
      </c>
      <c r="AJ47" s="162"/>
      <c r="AK47" s="162"/>
      <c r="AL47" s="162"/>
      <c r="AM47" s="162"/>
      <c r="AN47" s="162"/>
      <c r="AO47" s="162"/>
      <c r="AP47" s="162"/>
      <c r="AQ47" s="162"/>
      <c r="AR47" s="163"/>
      <c r="AS47" s="164"/>
    </row>
    <row r="48" spans="1:45" s="59" customFormat="1" ht="14.1" customHeight="1" thickBot="1" x14ac:dyDescent="0.25">
      <c r="B48" s="167" t="s">
        <v>114</v>
      </c>
      <c r="C48" s="167">
        <v>24</v>
      </c>
      <c r="D48" s="413" t="s">
        <v>91</v>
      </c>
      <c r="E48" s="421"/>
      <c r="F48" s="421"/>
      <c r="G48" s="421"/>
      <c r="H48" s="421"/>
      <c r="I48" s="421"/>
      <c r="J48" s="421"/>
      <c r="K48" s="415" t="s">
        <v>91</v>
      </c>
      <c r="L48" s="170" t="s">
        <v>91</v>
      </c>
      <c r="M48" s="171" t="s">
        <v>91</v>
      </c>
      <c r="N48" s="169">
        <v>68.554214000000002</v>
      </c>
      <c r="O48" s="169">
        <v>40.382477000000002</v>
      </c>
      <c r="P48" s="169">
        <v>28.171737</v>
      </c>
      <c r="Q48" s="150">
        <f t="shared" si="1"/>
        <v>69.953279591836733</v>
      </c>
      <c r="R48" s="150">
        <f t="shared" si="2"/>
        <v>41.206609183673471</v>
      </c>
      <c r="S48" s="153">
        <f t="shared" si="3"/>
        <v>28.746670408163261</v>
      </c>
      <c r="T48" s="169" t="s">
        <v>91</v>
      </c>
      <c r="U48" s="170">
        <v>65.115227000000004</v>
      </c>
      <c r="V48" s="170">
        <v>44.988159000000003</v>
      </c>
      <c r="W48" s="170">
        <f>IF(AND(ISNUMBER(U48),ISNUMBER(V48)),U48-V48,"-")</f>
        <v>20.127068000000001</v>
      </c>
      <c r="X48" s="170" t="s">
        <v>91</v>
      </c>
      <c r="Y48" s="170" t="s">
        <v>91</v>
      </c>
      <c r="Z48" s="173" t="str">
        <f>IF(AND(ISNUMBER(#REF!),ISNUMBER(#REF!)),#REF!*#REF!/1000,"-")</f>
        <v>-</v>
      </c>
      <c r="AA48" s="174" t="str">
        <f>IF(AND(ISNUMBER(#REF!),ISNUMBER(Z48)),#REF!-Z48,"-")</f>
        <v>-</v>
      </c>
      <c r="AB48" s="171">
        <v>2.6496149999999998</v>
      </c>
      <c r="AC48" s="156"/>
      <c r="AD48" s="157">
        <f>P48/N48*100</f>
        <v>41.094099627486067</v>
      </c>
      <c r="AE48" s="157" t="e">
        <f>(P48-#REF!)/N48*100</f>
        <v>#REF!</v>
      </c>
      <c r="AF48" s="158">
        <f>(N48*W48+P48*V48)/1000</f>
        <v>2.6471899103267349</v>
      </c>
      <c r="AG48" s="159">
        <f t="shared" si="0"/>
        <v>1.0009160996208866</v>
      </c>
      <c r="AH48" s="160" t="e">
        <f>(#REF!*#REF!-#REF!*#REF!)/1000</f>
        <v>#REF!</v>
      </c>
      <c r="AI48" s="161" t="e">
        <f>#REF!/AH48</f>
        <v>#REF!</v>
      </c>
      <c r="AJ48" s="162"/>
      <c r="AK48" s="162"/>
      <c r="AL48" s="162"/>
      <c r="AM48" s="162"/>
      <c r="AN48" s="162"/>
      <c r="AO48" s="162"/>
      <c r="AP48" s="162"/>
      <c r="AQ48" s="162"/>
      <c r="AR48" s="163"/>
      <c r="AS48" s="164"/>
    </row>
    <row r="49" spans="2:45" s="59" customFormat="1" ht="14.1" customHeight="1" thickBot="1" x14ac:dyDescent="0.25">
      <c r="B49" s="167" t="s">
        <v>115</v>
      </c>
      <c r="C49" s="167">
        <v>24</v>
      </c>
      <c r="D49" s="413" t="s">
        <v>91</v>
      </c>
      <c r="E49" s="421"/>
      <c r="F49" s="421"/>
      <c r="G49" s="421"/>
      <c r="H49" s="421"/>
      <c r="I49" s="421"/>
      <c r="J49" s="421"/>
      <c r="K49" s="415" t="s">
        <v>91</v>
      </c>
      <c r="L49" s="170" t="s">
        <v>91</v>
      </c>
      <c r="M49" s="171" t="s">
        <v>91</v>
      </c>
      <c r="N49" s="169">
        <v>61.315666</v>
      </c>
      <c r="O49" s="169">
        <v>36.272883999999998</v>
      </c>
      <c r="P49" s="169">
        <v>25.042781999999999</v>
      </c>
      <c r="Q49" s="150">
        <f t="shared" si="1"/>
        <v>62.56700612244898</v>
      </c>
      <c r="R49" s="150">
        <f t="shared" si="2"/>
        <v>37.013146938775506</v>
      </c>
      <c r="S49" s="153">
        <f t="shared" si="3"/>
        <v>25.553859183673474</v>
      </c>
      <c r="T49" s="169" t="s">
        <v>91</v>
      </c>
      <c r="U49" s="170">
        <v>67.412811000000005</v>
      </c>
      <c r="V49" s="170">
        <v>44.509650999999998</v>
      </c>
      <c r="W49" s="170">
        <f>IF(AND(ISNUMBER(U49),ISNUMBER(V49)),U49-V49,"-")</f>
        <v>22.903160000000007</v>
      </c>
      <c r="X49" s="170" t="s">
        <v>91</v>
      </c>
      <c r="Y49" s="170" t="s">
        <v>91</v>
      </c>
      <c r="Z49" s="173" t="str">
        <f>IF(AND(ISNUMBER(#REF!),ISNUMBER(#REF!)),#REF!*#REF!/1000,"-")</f>
        <v>-</v>
      </c>
      <c r="AA49" s="174" t="str">
        <f>IF(AND(ISNUMBER(#REF!),ISNUMBER(Z49)),#REF!-Z49,"-")</f>
        <v>-</v>
      </c>
      <c r="AB49" s="171">
        <v>2.5212159999999999</v>
      </c>
      <c r="AC49" s="156"/>
      <c r="AD49" s="157">
        <f>P49/N49*100</f>
        <v>40.842387653426123</v>
      </c>
      <c r="AE49" s="157" t="e">
        <f>(P49-#REF!)/N49*100</f>
        <v>#REF!</v>
      </c>
      <c r="AF49" s="158">
        <f>(N49*W49+P49*V49)/1000</f>
        <v>2.5189679957936422</v>
      </c>
      <c r="AG49" s="159">
        <f t="shared" si="0"/>
        <v>1.0008924306343359</v>
      </c>
      <c r="AH49" s="160" t="e">
        <f>(#REF!*#REF!-#REF!*#REF!)/1000</f>
        <v>#REF!</v>
      </c>
      <c r="AI49" s="161" t="e">
        <f>#REF!/AH49</f>
        <v>#REF!</v>
      </c>
      <c r="AJ49" s="162"/>
      <c r="AK49" s="162"/>
      <c r="AL49" s="162"/>
      <c r="AM49" s="162"/>
      <c r="AN49" s="162"/>
      <c r="AO49" s="162"/>
      <c r="AP49" s="162"/>
      <c r="AQ49" s="162"/>
      <c r="AR49" s="163"/>
      <c r="AS49" s="164"/>
    </row>
    <row r="50" spans="2:45" s="59" customFormat="1" ht="14.1" customHeight="1" thickBot="1" x14ac:dyDescent="0.25">
      <c r="B50" s="167" t="s">
        <v>116</v>
      </c>
      <c r="C50" s="167">
        <v>24</v>
      </c>
      <c r="D50" s="413" t="s">
        <v>91</v>
      </c>
      <c r="E50" s="421"/>
      <c r="F50" s="421"/>
      <c r="G50" s="421"/>
      <c r="H50" s="421"/>
      <c r="I50" s="421"/>
      <c r="J50" s="421"/>
      <c r="K50" s="415" t="s">
        <v>91</v>
      </c>
      <c r="L50" s="170" t="s">
        <v>91</v>
      </c>
      <c r="M50" s="171" t="s">
        <v>91</v>
      </c>
      <c r="N50" s="169">
        <v>62.216507</v>
      </c>
      <c r="O50" s="169">
        <v>36.710856999999997</v>
      </c>
      <c r="P50" s="169">
        <v>25.505649999999999</v>
      </c>
      <c r="Q50" s="150">
        <f t="shared" si="1"/>
        <v>63.486231632653059</v>
      </c>
      <c r="R50" s="150">
        <f t="shared" si="2"/>
        <v>37.460058163265302</v>
      </c>
      <c r="S50" s="153">
        <f t="shared" si="3"/>
        <v>26.026173469387757</v>
      </c>
      <c r="T50" s="169" t="s">
        <v>91</v>
      </c>
      <c r="U50" s="170">
        <v>66.852478000000005</v>
      </c>
      <c r="V50" s="170">
        <v>44.650664999999996</v>
      </c>
      <c r="W50" s="170">
        <f>IF(AND(ISNUMBER(U50),ISNUMBER(V50)),U50-V50,"-")</f>
        <v>22.201813000000008</v>
      </c>
      <c r="X50" s="170" t="s">
        <v>91</v>
      </c>
      <c r="Y50" s="170" t="s">
        <v>91</v>
      </c>
      <c r="Z50" s="173" t="str">
        <f>IF(AND(ISNUMBER(#REF!),ISNUMBER(#REF!)),#REF!*#REF!/1000,"-")</f>
        <v>-</v>
      </c>
      <c r="AA50" s="174" t="str">
        <f>IF(AND(ISNUMBER(#REF!),ISNUMBER(Z50)),#REF!-Z50,"-")</f>
        <v>-</v>
      </c>
      <c r="AB50" s="171">
        <v>2.5223490000000002</v>
      </c>
      <c r="AC50" s="156"/>
      <c r="AD50" s="157">
        <f>P50/N50*100</f>
        <v>40.99498867720105</v>
      </c>
      <c r="AE50" s="157" t="e">
        <f>(P50-#REF!)/N50*100</f>
        <v>#REF!</v>
      </c>
      <c r="AF50" s="158">
        <f>(N50*W50+P50*V50)/1000</f>
        <v>2.5201634876844414</v>
      </c>
      <c r="AG50" s="159">
        <f t="shared" si="0"/>
        <v>1.0008672105306815</v>
      </c>
      <c r="AH50" s="160" t="e">
        <f>(#REF!*#REF!-#REF!*#REF!)/1000</f>
        <v>#REF!</v>
      </c>
      <c r="AI50" s="161" t="e">
        <f>#REF!/AH50</f>
        <v>#REF!</v>
      </c>
      <c r="AJ50" s="162"/>
      <c r="AK50" s="162"/>
      <c r="AL50" s="162"/>
      <c r="AM50" s="162"/>
      <c r="AN50" s="162"/>
      <c r="AO50" s="162"/>
      <c r="AP50" s="162"/>
      <c r="AQ50" s="162"/>
      <c r="AR50" s="163"/>
      <c r="AS50" s="164"/>
    </row>
    <row r="51" spans="2:45" s="59" customFormat="1" ht="14.1" customHeight="1" thickBot="1" x14ac:dyDescent="0.25">
      <c r="B51" s="167" t="s">
        <v>117</v>
      </c>
      <c r="C51" s="167">
        <v>24</v>
      </c>
      <c r="D51" s="413" t="s">
        <v>91</v>
      </c>
      <c r="E51" s="421"/>
      <c r="F51" s="421"/>
      <c r="G51" s="421"/>
      <c r="H51" s="421"/>
      <c r="I51" s="421"/>
      <c r="J51" s="421"/>
      <c r="K51" s="415" t="s">
        <v>91</v>
      </c>
      <c r="L51" s="170" t="s">
        <v>91</v>
      </c>
      <c r="M51" s="171" t="s">
        <v>91</v>
      </c>
      <c r="N51" s="169">
        <v>66.588759999999994</v>
      </c>
      <c r="O51" s="169">
        <v>41.319896999999997</v>
      </c>
      <c r="P51" s="169">
        <v>25.268863</v>
      </c>
      <c r="Q51" s="150">
        <f t="shared" si="1"/>
        <v>67.947714285714284</v>
      </c>
      <c r="R51" s="150">
        <f t="shared" si="2"/>
        <v>42.163160204081628</v>
      </c>
      <c r="S51" s="153">
        <f t="shared" si="3"/>
        <v>25.784554081632656</v>
      </c>
      <c r="T51" s="169" t="s">
        <v>91</v>
      </c>
      <c r="U51" s="170">
        <v>65.221999999999994</v>
      </c>
      <c r="V51" s="170">
        <v>45.057223999999998</v>
      </c>
      <c r="W51" s="170">
        <f>IF(AND(ISNUMBER(U51),ISNUMBER(V51)),U51-V51,"-")</f>
        <v>20.164775999999996</v>
      </c>
      <c r="X51" s="170" t="s">
        <v>91</v>
      </c>
      <c r="Y51" s="170" t="s">
        <v>91</v>
      </c>
      <c r="Z51" s="173" t="str">
        <f>IF(AND(ISNUMBER(#REF!),ISNUMBER(#REF!)),#REF!*#REF!/1000,"-")</f>
        <v>-</v>
      </c>
      <c r="AA51" s="174" t="str">
        <f>IF(AND(ISNUMBER(#REF!),ISNUMBER(Z51)),#REF!-Z51,"-")</f>
        <v>-</v>
      </c>
      <c r="AB51" s="171">
        <v>2.4835569999999998</v>
      </c>
      <c r="AC51" s="156"/>
      <c r="AD51" s="157">
        <f>P51/N51*100</f>
        <v>37.947640112235156</v>
      </c>
      <c r="AE51" s="157" t="e">
        <f>(P51-#REF!)/N51*100</f>
        <v>#REF!</v>
      </c>
      <c r="AF51" s="158">
        <f>(N51*W51+P51*V51)/1000</f>
        <v>2.4812922499340715</v>
      </c>
      <c r="AG51" s="159">
        <f t="shared" si="0"/>
        <v>1.0009127300768332</v>
      </c>
      <c r="AH51" s="160" t="e">
        <f>(#REF!*#REF!-#REF!*#REF!)/1000</f>
        <v>#REF!</v>
      </c>
      <c r="AI51" s="161" t="e">
        <f>#REF!/AH51</f>
        <v>#REF!</v>
      </c>
      <c r="AJ51" s="162"/>
      <c r="AK51" s="162"/>
      <c r="AL51" s="162"/>
      <c r="AM51" s="162"/>
      <c r="AN51" s="162"/>
      <c r="AO51" s="162"/>
      <c r="AP51" s="162"/>
      <c r="AQ51" s="162"/>
      <c r="AR51" s="163"/>
      <c r="AS51" s="164"/>
    </row>
    <row r="52" spans="2:45" s="59" customFormat="1" ht="14.1" customHeight="1" thickBot="1" x14ac:dyDescent="0.25">
      <c r="B52" s="167" t="s">
        <v>118</v>
      </c>
      <c r="C52" s="167">
        <v>24</v>
      </c>
      <c r="D52" s="413" t="s">
        <v>91</v>
      </c>
      <c r="E52" s="421"/>
      <c r="F52" s="421"/>
      <c r="G52" s="421"/>
      <c r="H52" s="421"/>
      <c r="I52" s="421"/>
      <c r="J52" s="421"/>
      <c r="K52" s="415" t="s">
        <v>91</v>
      </c>
      <c r="L52" s="170" t="s">
        <v>91</v>
      </c>
      <c r="M52" s="171" t="s">
        <v>91</v>
      </c>
      <c r="N52" s="169">
        <v>65.351264999999998</v>
      </c>
      <c r="O52" s="169">
        <v>34.664661000000002</v>
      </c>
      <c r="P52" s="169">
        <v>30.686603999999999</v>
      </c>
      <c r="Q52" s="150">
        <f t="shared" si="1"/>
        <v>66.684964285714287</v>
      </c>
      <c r="R52" s="150">
        <f t="shared" si="2"/>
        <v>35.372103061224493</v>
      </c>
      <c r="S52" s="153">
        <f t="shared" si="3"/>
        <v>31.312861224489794</v>
      </c>
      <c r="T52" s="169" t="s">
        <v>91</v>
      </c>
      <c r="U52" s="170">
        <v>66.880309999999994</v>
      </c>
      <c r="V52" s="170">
        <v>44.789192</v>
      </c>
      <c r="W52" s="170">
        <f>IF(AND(ISNUMBER(U52),ISNUMBER(V52)),U52-V52,"-")</f>
        <v>22.091117999999994</v>
      </c>
      <c r="X52" s="170" t="s">
        <v>91</v>
      </c>
      <c r="Y52" s="170" t="s">
        <v>91</v>
      </c>
      <c r="Z52" s="173" t="str">
        <f>IF(AND(ISNUMBER(#REF!),ISNUMBER(#REF!)),#REF!*#REF!/1000,"-")</f>
        <v>-</v>
      </c>
      <c r="AA52" s="174" t="str">
        <f>IF(AND(ISNUMBER(#REF!),ISNUMBER(Z52)),#REF!-Z52,"-")</f>
        <v>-</v>
      </c>
      <c r="AB52" s="171">
        <v>2.8206730000000002</v>
      </c>
      <c r="AC52" s="156"/>
      <c r="AD52" s="157">
        <f>P52/N52*100</f>
        <v>46.956403980856379</v>
      </c>
      <c r="AE52" s="157" t="e">
        <f>(P52-#REF!)/N52*100</f>
        <v>#REF!</v>
      </c>
      <c r="AF52" s="158">
        <f>(N52*W52+P52*V52)/1000</f>
        <v>2.8181107049482375</v>
      </c>
      <c r="AG52" s="159">
        <f t="shared" si="0"/>
        <v>1.0009092244131019</v>
      </c>
      <c r="AH52" s="160" t="e">
        <f>(#REF!*#REF!-#REF!*#REF!)/1000</f>
        <v>#REF!</v>
      </c>
      <c r="AI52" s="161" t="e">
        <f>#REF!/AH52</f>
        <v>#REF!</v>
      </c>
      <c r="AJ52" s="162"/>
      <c r="AK52" s="162"/>
      <c r="AL52" s="162"/>
      <c r="AM52" s="162"/>
      <c r="AN52" s="162"/>
      <c r="AO52" s="162"/>
      <c r="AP52" s="162"/>
      <c r="AQ52" s="162"/>
      <c r="AR52" s="163"/>
      <c r="AS52" s="164"/>
    </row>
    <row r="53" spans="2:45" s="59" customFormat="1" ht="14.1" customHeight="1" thickBot="1" x14ac:dyDescent="0.25">
      <c r="B53" s="167" t="s">
        <v>119</v>
      </c>
      <c r="C53" s="167">
        <v>24</v>
      </c>
      <c r="D53" s="413" t="s">
        <v>91</v>
      </c>
      <c r="E53" s="423"/>
      <c r="F53" s="423"/>
      <c r="G53" s="423"/>
      <c r="H53" s="423"/>
      <c r="I53" s="423"/>
      <c r="J53" s="423"/>
      <c r="K53" s="424" t="s">
        <v>91</v>
      </c>
      <c r="L53" s="170" t="s">
        <v>91</v>
      </c>
      <c r="M53" s="171" t="s">
        <v>91</v>
      </c>
      <c r="N53" s="169">
        <v>63.098948999999998</v>
      </c>
      <c r="O53" s="169">
        <v>36.517788000000003</v>
      </c>
      <c r="P53" s="169">
        <v>26.581161000000002</v>
      </c>
      <c r="Q53" s="150">
        <f t="shared" si="1"/>
        <v>64.386682653061229</v>
      </c>
      <c r="R53" s="150">
        <f t="shared" si="2"/>
        <v>37.263048979591844</v>
      </c>
      <c r="S53" s="153">
        <f t="shared" si="3"/>
        <v>27.123633673469385</v>
      </c>
      <c r="T53" s="169" t="s">
        <v>91</v>
      </c>
      <c r="U53" s="170">
        <v>66.838920999999999</v>
      </c>
      <c r="V53" s="170">
        <v>44.753509999999999</v>
      </c>
      <c r="W53" s="170">
        <f>IF(AND(ISNUMBER(U53),ISNUMBER(V53)),U53-V53,"-")</f>
        <v>22.085411000000001</v>
      </c>
      <c r="X53" s="170" t="s">
        <v>91</v>
      </c>
      <c r="Y53" s="170" t="s">
        <v>91</v>
      </c>
      <c r="Z53" s="173" t="str">
        <f>IF(AND(ISNUMBER(#REF!),ISNUMBER(#REF!)),#REF!*#REF!/1000,"-")</f>
        <v>-</v>
      </c>
      <c r="AA53" s="174" t="str">
        <f>IF(AND(ISNUMBER(#REF!),ISNUMBER(Z53)),#REF!-Z53,"-")</f>
        <v>-</v>
      </c>
      <c r="AB53" s="171">
        <v>2.5854439999999999</v>
      </c>
      <c r="AC53" s="156"/>
      <c r="AD53" s="157">
        <f>P53/N53*100</f>
        <v>42.126154906320238</v>
      </c>
      <c r="AE53" s="157" t="e">
        <f>(P53-#REF!)/N53*100</f>
        <v>#REF!</v>
      </c>
      <c r="AF53" s="158">
        <f>(N53*W53+P53*V53)/1000</f>
        <v>2.5831664769581488</v>
      </c>
      <c r="AG53" s="159">
        <f t="shared" si="0"/>
        <v>1.0008816787699</v>
      </c>
      <c r="AH53" s="160" t="e">
        <f>(#REF!*#REF!-#REF!*#REF!)/1000</f>
        <v>#REF!</v>
      </c>
      <c r="AI53" s="161" t="e">
        <f>#REF!/AH53</f>
        <v>#REF!</v>
      </c>
      <c r="AJ53" s="162"/>
      <c r="AK53" s="162"/>
      <c r="AL53" s="162"/>
      <c r="AM53" s="162"/>
      <c r="AN53" s="162"/>
      <c r="AO53" s="162"/>
      <c r="AP53" s="162"/>
      <c r="AQ53" s="162"/>
      <c r="AR53" s="163"/>
      <c r="AS53" s="164"/>
    </row>
    <row r="54" spans="2:45" s="59" customFormat="1" ht="14.1" customHeight="1" thickBot="1" x14ac:dyDescent="0.25">
      <c r="B54" s="167" t="s">
        <v>120</v>
      </c>
      <c r="C54" s="167">
        <v>24</v>
      </c>
      <c r="D54" s="413" t="s">
        <v>91</v>
      </c>
      <c r="E54" s="420"/>
      <c r="F54" s="420"/>
      <c r="G54" s="420"/>
      <c r="H54" s="420"/>
      <c r="I54" s="420"/>
      <c r="J54" s="420"/>
      <c r="K54" s="427" t="s">
        <v>91</v>
      </c>
      <c r="L54" s="415" t="s">
        <v>91</v>
      </c>
      <c r="M54" s="171" t="s">
        <v>91</v>
      </c>
      <c r="N54" s="169">
        <v>73.157348999999996</v>
      </c>
      <c r="O54" s="169">
        <v>47.258724000000001</v>
      </c>
      <c r="P54" s="169">
        <v>25.898624999999999</v>
      </c>
      <c r="Q54" s="150">
        <f t="shared" si="1"/>
        <v>74.650356122448983</v>
      </c>
      <c r="R54" s="150">
        <f t="shared" si="2"/>
        <v>48.223187755102046</v>
      </c>
      <c r="S54" s="153">
        <f t="shared" si="3"/>
        <v>26.427168367346937</v>
      </c>
      <c r="T54" s="169" t="s">
        <v>91</v>
      </c>
      <c r="U54" s="170">
        <v>62.829552</v>
      </c>
      <c r="V54" s="170">
        <v>45.238284999999998</v>
      </c>
      <c r="W54" s="170">
        <f>IF(AND(ISNUMBER(U54),ISNUMBER(V54)),U54-V54,"-")</f>
        <v>17.591267000000002</v>
      </c>
      <c r="X54" s="170" t="s">
        <v>91</v>
      </c>
      <c r="Y54" s="170" t="s">
        <v>91</v>
      </c>
      <c r="Z54" s="173" t="str">
        <f>IF(AND(ISNUMBER(#REF!),ISNUMBER(#REF!)),#REF!*#REF!/1000,"-")</f>
        <v>-</v>
      </c>
      <c r="AA54" s="174" t="str">
        <f>IF(AND(ISNUMBER(#REF!),ISNUMBER(Z54)),#REF!-Z54,"-")</f>
        <v>-</v>
      </c>
      <c r="AB54" s="171">
        <v>2.4608919999999999</v>
      </c>
      <c r="AC54" s="156"/>
      <c r="AD54" s="157">
        <f>P54/N54*100</f>
        <v>35.401262284668078</v>
      </c>
      <c r="AE54" s="157" t="e">
        <f>(P54-#REF!)/N54*100</f>
        <v>#REF!</v>
      </c>
      <c r="AF54" s="158">
        <f>(N54*W54+P54*V54)/1000</f>
        <v>2.4585398381293082</v>
      </c>
      <c r="AG54" s="159">
        <f t="shared" si="0"/>
        <v>1.0009567312411263</v>
      </c>
      <c r="AH54" s="160" t="e">
        <f>(#REF!*#REF!-#REF!*#REF!)/1000</f>
        <v>#REF!</v>
      </c>
      <c r="AI54" s="161" t="e">
        <f>#REF!/AH54</f>
        <v>#REF!</v>
      </c>
      <c r="AJ54" s="162"/>
      <c r="AK54" s="162"/>
      <c r="AL54" s="162"/>
      <c r="AM54" s="162"/>
      <c r="AN54" s="162"/>
      <c r="AO54" s="162"/>
      <c r="AP54" s="162"/>
      <c r="AQ54" s="162"/>
      <c r="AR54" s="163"/>
      <c r="AS54" s="164"/>
    </row>
    <row r="55" spans="2:45" s="59" customFormat="1" ht="14.1" hidden="1" customHeight="1" x14ac:dyDescent="0.2">
      <c r="B55" s="167" t="s">
        <v>28</v>
      </c>
      <c r="C55" s="167" t="s">
        <v>28</v>
      </c>
      <c r="D55" s="168" t="s">
        <v>28</v>
      </c>
      <c r="E55" s="425" t="s">
        <v>28</v>
      </c>
      <c r="F55" s="425" t="s">
        <v>28</v>
      </c>
      <c r="G55" s="425" t="s">
        <v>28</v>
      </c>
      <c r="H55" s="426" t="s">
        <v>28</v>
      </c>
      <c r="I55" s="426" t="s">
        <v>28</v>
      </c>
      <c r="J55" s="426" t="str">
        <f t="shared" ref="J25:J56" si="4">IF(AND(ISNUMBER(H55),ISNUMBER(I55)),H55-I55,"-")</f>
        <v>-</v>
      </c>
      <c r="K55" s="426" t="s">
        <v>28</v>
      </c>
      <c r="L55" s="170" t="s">
        <v>28</v>
      </c>
      <c r="M55" s="171" t="s">
        <v>28</v>
      </c>
      <c r="N55" s="169" t="s">
        <v>28</v>
      </c>
      <c r="O55" s="169" t="s">
        <v>28</v>
      </c>
      <c r="P55" s="169" t="s">
        <v>28</v>
      </c>
      <c r="Q55" s="169" t="s">
        <v>28</v>
      </c>
      <c r="R55" s="169" t="s">
        <v>28</v>
      </c>
      <c r="S55" s="172" t="s">
        <v>28</v>
      </c>
      <c r="T55" s="169" t="s">
        <v>28</v>
      </c>
      <c r="U55" s="170" t="s">
        <v>28</v>
      </c>
      <c r="V55" s="170" t="s">
        <v>28</v>
      </c>
      <c r="W55" s="171" t="s">
        <v>28</v>
      </c>
      <c r="X55" s="170" t="s">
        <v>28</v>
      </c>
      <c r="Y55" s="170" t="s">
        <v>28</v>
      </c>
      <c r="Z55" s="173" t="str">
        <f t="shared" ref="Z25:Z56" si="5">IF(AND(ISNUMBER(P55),ISNUMBER(U55)),P55*U55/1000,"-")</f>
        <v>-</v>
      </c>
      <c r="AA55" s="174" t="str">
        <f t="shared" ref="AA25:AA56" si="6">IF(AND(ISNUMBER(W55),ISNUMBER(Z55)),W55-Z55,"-")</f>
        <v>-</v>
      </c>
      <c r="AB55" s="171" t="s">
        <v>28</v>
      </c>
      <c r="AC55" s="156"/>
      <c r="AD55" s="157" t="e">
        <f t="shared" ref="AD25:AD56" si="7">G55/E55*100</f>
        <v>#VALUE!</v>
      </c>
      <c r="AE55" s="157" t="e">
        <f t="shared" ref="AE25:AE56" si="8">(G55-P55)/E55*100</f>
        <v>#VALUE!</v>
      </c>
      <c r="AF55" s="158" t="e">
        <f t="shared" ref="AF25:AF56" si="9">(E55*J55+G55*I55)/1000</f>
        <v>#VALUE!</v>
      </c>
      <c r="AG55" s="159" t="e">
        <f t="shared" si="0"/>
        <v>#VALUE!</v>
      </c>
      <c r="AH55" s="160" t="e">
        <f t="shared" ref="AH25:AH56" si="10">(N55*U55-O55*V55)/1000</f>
        <v>#VALUE!</v>
      </c>
      <c r="AI55" s="161" t="e">
        <f t="shared" ref="AI25:AI56" si="11">W55/AH55</f>
        <v>#VALUE!</v>
      </c>
      <c r="AJ55" s="162"/>
      <c r="AK55" s="162"/>
      <c r="AL55" s="162"/>
      <c r="AM55" s="162"/>
      <c r="AN55" s="162"/>
      <c r="AO55" s="162"/>
      <c r="AP55" s="162"/>
      <c r="AQ55" s="162"/>
      <c r="AR55" s="163"/>
      <c r="AS55" s="164"/>
    </row>
    <row r="56" spans="2:45" s="59" customFormat="1" ht="14.1" hidden="1" customHeight="1" x14ac:dyDescent="0.2">
      <c r="B56" s="167" t="s">
        <v>28</v>
      </c>
      <c r="C56" s="167" t="s">
        <v>28</v>
      </c>
      <c r="D56" s="168" t="s">
        <v>28</v>
      </c>
      <c r="E56" s="169" t="s">
        <v>28</v>
      </c>
      <c r="F56" s="169" t="s">
        <v>28</v>
      </c>
      <c r="G56" s="169" t="s">
        <v>28</v>
      </c>
      <c r="H56" s="170" t="s">
        <v>28</v>
      </c>
      <c r="I56" s="170" t="s">
        <v>28</v>
      </c>
      <c r="J56" s="170" t="str">
        <f t="shared" si="4"/>
        <v>-</v>
      </c>
      <c r="K56" s="170" t="s">
        <v>28</v>
      </c>
      <c r="L56" s="170" t="s">
        <v>28</v>
      </c>
      <c r="M56" s="171" t="s">
        <v>28</v>
      </c>
      <c r="N56" s="169" t="s">
        <v>28</v>
      </c>
      <c r="O56" s="169" t="s">
        <v>28</v>
      </c>
      <c r="P56" s="169" t="s">
        <v>28</v>
      </c>
      <c r="Q56" s="169" t="s">
        <v>28</v>
      </c>
      <c r="R56" s="169" t="s">
        <v>28</v>
      </c>
      <c r="S56" s="172" t="s">
        <v>28</v>
      </c>
      <c r="T56" s="169" t="s">
        <v>28</v>
      </c>
      <c r="U56" s="170" t="s">
        <v>28</v>
      </c>
      <c r="V56" s="170" t="s">
        <v>28</v>
      </c>
      <c r="W56" s="171" t="s">
        <v>28</v>
      </c>
      <c r="X56" s="170" t="s">
        <v>28</v>
      </c>
      <c r="Y56" s="170" t="s">
        <v>28</v>
      </c>
      <c r="Z56" s="173" t="str">
        <f t="shared" si="5"/>
        <v>-</v>
      </c>
      <c r="AA56" s="174" t="str">
        <f t="shared" si="6"/>
        <v>-</v>
      </c>
      <c r="AB56" s="171" t="s">
        <v>28</v>
      </c>
      <c r="AC56" s="156"/>
      <c r="AD56" s="157" t="e">
        <f t="shared" si="7"/>
        <v>#VALUE!</v>
      </c>
      <c r="AE56" s="157" t="e">
        <f t="shared" si="8"/>
        <v>#VALUE!</v>
      </c>
      <c r="AF56" s="158" t="e">
        <f t="shared" si="9"/>
        <v>#VALUE!</v>
      </c>
      <c r="AG56" s="159" t="e">
        <f t="shared" si="0"/>
        <v>#VALUE!</v>
      </c>
      <c r="AH56" s="160" t="e">
        <f t="shared" si="10"/>
        <v>#VALUE!</v>
      </c>
      <c r="AI56" s="161" t="e">
        <f t="shared" si="11"/>
        <v>#VALUE!</v>
      </c>
      <c r="AJ56" s="162"/>
      <c r="AK56" s="162"/>
      <c r="AL56" s="162"/>
      <c r="AM56" s="162"/>
      <c r="AN56" s="162"/>
      <c r="AO56" s="162"/>
      <c r="AP56" s="162"/>
      <c r="AQ56" s="162"/>
      <c r="AR56" s="163"/>
      <c r="AS56" s="164"/>
    </row>
    <row r="57" spans="2:45" s="59" customFormat="1" ht="14.1" hidden="1" customHeight="1" x14ac:dyDescent="0.2">
      <c r="B57" s="167" t="s">
        <v>28</v>
      </c>
      <c r="C57" s="167" t="s">
        <v>28</v>
      </c>
      <c r="D57" s="168" t="s">
        <v>28</v>
      </c>
      <c r="E57" s="169" t="s">
        <v>28</v>
      </c>
      <c r="F57" s="169" t="s">
        <v>28</v>
      </c>
      <c r="G57" s="169" t="s">
        <v>28</v>
      </c>
      <c r="H57" s="170" t="s">
        <v>28</v>
      </c>
      <c r="I57" s="170" t="s">
        <v>28</v>
      </c>
      <c r="J57" s="170" t="str">
        <f t="shared" ref="J57:J88" si="12">IF(AND(ISNUMBER(H57),ISNUMBER(I57)),H57-I57,"-")</f>
        <v>-</v>
      </c>
      <c r="K57" s="170" t="s">
        <v>28</v>
      </c>
      <c r="L57" s="170" t="s">
        <v>28</v>
      </c>
      <c r="M57" s="171" t="s">
        <v>28</v>
      </c>
      <c r="N57" s="169" t="s">
        <v>28</v>
      </c>
      <c r="O57" s="169" t="s">
        <v>28</v>
      </c>
      <c r="P57" s="169" t="s">
        <v>28</v>
      </c>
      <c r="Q57" s="169" t="s">
        <v>28</v>
      </c>
      <c r="R57" s="169" t="s">
        <v>28</v>
      </c>
      <c r="S57" s="172" t="s">
        <v>28</v>
      </c>
      <c r="T57" s="169" t="s">
        <v>28</v>
      </c>
      <c r="U57" s="170" t="s">
        <v>28</v>
      </c>
      <c r="V57" s="170" t="s">
        <v>28</v>
      </c>
      <c r="W57" s="171" t="s">
        <v>28</v>
      </c>
      <c r="X57" s="170" t="s">
        <v>28</v>
      </c>
      <c r="Y57" s="170" t="s">
        <v>28</v>
      </c>
      <c r="Z57" s="173" t="str">
        <f t="shared" ref="Z57:Z88" si="13">IF(AND(ISNUMBER(P57),ISNUMBER(U57)),P57*U57/1000,"-")</f>
        <v>-</v>
      </c>
      <c r="AA57" s="174" t="str">
        <f t="shared" ref="AA57:AA88" si="14">IF(AND(ISNUMBER(W57),ISNUMBER(Z57)),W57-Z57,"-")</f>
        <v>-</v>
      </c>
      <c r="AB57" s="171" t="s">
        <v>28</v>
      </c>
      <c r="AC57" s="156"/>
      <c r="AD57" s="157" t="e">
        <f t="shared" ref="AD57:AD88" si="15">G57/E57*100</f>
        <v>#VALUE!</v>
      </c>
      <c r="AE57" s="157" t="e">
        <f t="shared" ref="AE57:AE88" si="16">(G57-P57)/E57*100</f>
        <v>#VALUE!</v>
      </c>
      <c r="AF57" s="158" t="e">
        <f t="shared" ref="AF57:AF88" si="17">(E57*J57+G57*I57)/1000</f>
        <v>#VALUE!</v>
      </c>
      <c r="AG57" s="159" t="e">
        <f t="shared" ref="AG57:AG88" si="18">AB57/AF57</f>
        <v>#VALUE!</v>
      </c>
      <c r="AH57" s="160" t="e">
        <f t="shared" ref="AH57:AH88" si="19">(N57*U57-O57*V57)/1000</f>
        <v>#VALUE!</v>
      </c>
      <c r="AI57" s="161" t="e">
        <f t="shared" ref="AI57:AI88" si="20">W57/AH57</f>
        <v>#VALUE!</v>
      </c>
      <c r="AJ57" s="162"/>
      <c r="AK57" s="162"/>
      <c r="AL57" s="162"/>
      <c r="AM57" s="162"/>
      <c r="AN57" s="162"/>
      <c r="AO57" s="162"/>
      <c r="AP57" s="162"/>
      <c r="AQ57" s="162"/>
      <c r="AR57" s="163"/>
      <c r="AS57" s="164"/>
    </row>
    <row r="58" spans="2:45" s="59" customFormat="1" ht="14.1" hidden="1" customHeight="1" x14ac:dyDescent="0.2">
      <c r="B58" s="167" t="s">
        <v>28</v>
      </c>
      <c r="C58" s="167" t="s">
        <v>28</v>
      </c>
      <c r="D58" s="168" t="s">
        <v>28</v>
      </c>
      <c r="E58" s="169" t="s">
        <v>28</v>
      </c>
      <c r="F58" s="169" t="s">
        <v>28</v>
      </c>
      <c r="G58" s="169" t="s">
        <v>28</v>
      </c>
      <c r="H58" s="170" t="s">
        <v>28</v>
      </c>
      <c r="I58" s="170" t="s">
        <v>28</v>
      </c>
      <c r="J58" s="170" t="str">
        <f t="shared" si="12"/>
        <v>-</v>
      </c>
      <c r="K58" s="170" t="s">
        <v>28</v>
      </c>
      <c r="L58" s="170" t="s">
        <v>28</v>
      </c>
      <c r="M58" s="171" t="s">
        <v>28</v>
      </c>
      <c r="N58" s="169" t="s">
        <v>28</v>
      </c>
      <c r="O58" s="169" t="s">
        <v>28</v>
      </c>
      <c r="P58" s="169" t="s">
        <v>28</v>
      </c>
      <c r="Q58" s="169" t="s">
        <v>28</v>
      </c>
      <c r="R58" s="169" t="s">
        <v>28</v>
      </c>
      <c r="S58" s="172" t="s">
        <v>28</v>
      </c>
      <c r="T58" s="169" t="s">
        <v>28</v>
      </c>
      <c r="U58" s="170" t="s">
        <v>28</v>
      </c>
      <c r="V58" s="170" t="s">
        <v>28</v>
      </c>
      <c r="W58" s="171" t="s">
        <v>28</v>
      </c>
      <c r="X58" s="170" t="s">
        <v>28</v>
      </c>
      <c r="Y58" s="170" t="s">
        <v>28</v>
      </c>
      <c r="Z58" s="173" t="str">
        <f t="shared" si="13"/>
        <v>-</v>
      </c>
      <c r="AA58" s="174" t="str">
        <f t="shared" si="14"/>
        <v>-</v>
      </c>
      <c r="AB58" s="171" t="s">
        <v>28</v>
      </c>
      <c r="AC58" s="156"/>
      <c r="AD58" s="157" t="e">
        <f t="shared" si="15"/>
        <v>#VALUE!</v>
      </c>
      <c r="AE58" s="157" t="e">
        <f t="shared" si="16"/>
        <v>#VALUE!</v>
      </c>
      <c r="AF58" s="158" t="e">
        <f t="shared" si="17"/>
        <v>#VALUE!</v>
      </c>
      <c r="AG58" s="159" t="e">
        <f t="shared" si="18"/>
        <v>#VALUE!</v>
      </c>
      <c r="AH58" s="160" t="e">
        <f t="shared" si="19"/>
        <v>#VALUE!</v>
      </c>
      <c r="AI58" s="161" t="e">
        <f t="shared" si="20"/>
        <v>#VALUE!</v>
      </c>
      <c r="AJ58" s="162"/>
      <c r="AK58" s="162"/>
      <c r="AL58" s="162"/>
      <c r="AM58" s="162"/>
      <c r="AN58" s="162"/>
      <c r="AO58" s="162"/>
      <c r="AP58" s="162"/>
      <c r="AQ58" s="162"/>
      <c r="AR58" s="163"/>
      <c r="AS58" s="164"/>
    </row>
    <row r="59" spans="2:45" s="59" customFormat="1" ht="14.1" hidden="1" customHeight="1" x14ac:dyDescent="0.2">
      <c r="B59" s="167" t="s">
        <v>28</v>
      </c>
      <c r="C59" s="167" t="s">
        <v>28</v>
      </c>
      <c r="D59" s="168" t="s">
        <v>28</v>
      </c>
      <c r="E59" s="169" t="s">
        <v>28</v>
      </c>
      <c r="F59" s="169" t="s">
        <v>28</v>
      </c>
      <c r="G59" s="169" t="s">
        <v>28</v>
      </c>
      <c r="H59" s="170" t="s">
        <v>28</v>
      </c>
      <c r="I59" s="170" t="s">
        <v>28</v>
      </c>
      <c r="J59" s="170" t="str">
        <f t="shared" si="12"/>
        <v>-</v>
      </c>
      <c r="K59" s="170" t="s">
        <v>28</v>
      </c>
      <c r="L59" s="170" t="s">
        <v>28</v>
      </c>
      <c r="M59" s="171" t="s">
        <v>28</v>
      </c>
      <c r="N59" s="169" t="s">
        <v>28</v>
      </c>
      <c r="O59" s="169" t="s">
        <v>28</v>
      </c>
      <c r="P59" s="169" t="s">
        <v>28</v>
      </c>
      <c r="Q59" s="169" t="s">
        <v>28</v>
      </c>
      <c r="R59" s="169" t="s">
        <v>28</v>
      </c>
      <c r="S59" s="172" t="s">
        <v>28</v>
      </c>
      <c r="T59" s="169" t="s">
        <v>28</v>
      </c>
      <c r="U59" s="170" t="s">
        <v>28</v>
      </c>
      <c r="V59" s="170" t="s">
        <v>28</v>
      </c>
      <c r="W59" s="171" t="s">
        <v>28</v>
      </c>
      <c r="X59" s="170" t="s">
        <v>28</v>
      </c>
      <c r="Y59" s="170" t="s">
        <v>28</v>
      </c>
      <c r="Z59" s="173" t="str">
        <f t="shared" si="13"/>
        <v>-</v>
      </c>
      <c r="AA59" s="174" t="str">
        <f t="shared" si="14"/>
        <v>-</v>
      </c>
      <c r="AB59" s="171" t="s">
        <v>28</v>
      </c>
      <c r="AC59" s="156"/>
      <c r="AD59" s="157" t="e">
        <f t="shared" si="15"/>
        <v>#VALUE!</v>
      </c>
      <c r="AE59" s="157" t="e">
        <f t="shared" si="16"/>
        <v>#VALUE!</v>
      </c>
      <c r="AF59" s="158" t="e">
        <f t="shared" si="17"/>
        <v>#VALUE!</v>
      </c>
      <c r="AG59" s="159" t="e">
        <f t="shared" si="18"/>
        <v>#VALUE!</v>
      </c>
      <c r="AH59" s="160" t="e">
        <f t="shared" si="19"/>
        <v>#VALUE!</v>
      </c>
      <c r="AI59" s="161" t="e">
        <f t="shared" si="20"/>
        <v>#VALUE!</v>
      </c>
      <c r="AJ59" s="162"/>
      <c r="AK59" s="162"/>
      <c r="AL59" s="162"/>
      <c r="AM59" s="162"/>
      <c r="AN59" s="162"/>
      <c r="AO59" s="162"/>
      <c r="AP59" s="162"/>
      <c r="AQ59" s="162"/>
      <c r="AR59" s="163"/>
      <c r="AS59" s="164"/>
    </row>
    <row r="60" spans="2:45" s="59" customFormat="1" ht="14.1" hidden="1" customHeight="1" x14ac:dyDescent="0.2">
      <c r="B60" s="167" t="s">
        <v>28</v>
      </c>
      <c r="C60" s="167" t="s">
        <v>28</v>
      </c>
      <c r="D60" s="168" t="s">
        <v>28</v>
      </c>
      <c r="E60" s="169" t="s">
        <v>28</v>
      </c>
      <c r="F60" s="169" t="s">
        <v>28</v>
      </c>
      <c r="G60" s="169" t="s">
        <v>28</v>
      </c>
      <c r="H60" s="170" t="s">
        <v>28</v>
      </c>
      <c r="I60" s="170" t="s">
        <v>28</v>
      </c>
      <c r="J60" s="170" t="str">
        <f t="shared" si="12"/>
        <v>-</v>
      </c>
      <c r="K60" s="170" t="s">
        <v>28</v>
      </c>
      <c r="L60" s="170" t="s">
        <v>28</v>
      </c>
      <c r="M60" s="171" t="s">
        <v>28</v>
      </c>
      <c r="N60" s="169" t="s">
        <v>28</v>
      </c>
      <c r="O60" s="169" t="s">
        <v>28</v>
      </c>
      <c r="P60" s="169" t="s">
        <v>28</v>
      </c>
      <c r="Q60" s="169" t="s">
        <v>28</v>
      </c>
      <c r="R60" s="169" t="s">
        <v>28</v>
      </c>
      <c r="S60" s="172" t="s">
        <v>28</v>
      </c>
      <c r="T60" s="169" t="s">
        <v>28</v>
      </c>
      <c r="U60" s="170" t="s">
        <v>28</v>
      </c>
      <c r="V60" s="170" t="s">
        <v>28</v>
      </c>
      <c r="W60" s="171" t="s">
        <v>28</v>
      </c>
      <c r="X60" s="170" t="s">
        <v>28</v>
      </c>
      <c r="Y60" s="170" t="s">
        <v>28</v>
      </c>
      <c r="Z60" s="173" t="str">
        <f t="shared" si="13"/>
        <v>-</v>
      </c>
      <c r="AA60" s="174" t="str">
        <f t="shared" si="14"/>
        <v>-</v>
      </c>
      <c r="AB60" s="171" t="s">
        <v>28</v>
      </c>
      <c r="AC60" s="156"/>
      <c r="AD60" s="157" t="e">
        <f t="shared" si="15"/>
        <v>#VALUE!</v>
      </c>
      <c r="AE60" s="157" t="e">
        <f t="shared" si="16"/>
        <v>#VALUE!</v>
      </c>
      <c r="AF60" s="158" t="e">
        <f t="shared" si="17"/>
        <v>#VALUE!</v>
      </c>
      <c r="AG60" s="159" t="e">
        <f t="shared" si="18"/>
        <v>#VALUE!</v>
      </c>
      <c r="AH60" s="160" t="e">
        <f t="shared" si="19"/>
        <v>#VALUE!</v>
      </c>
      <c r="AI60" s="161" t="e">
        <f t="shared" si="20"/>
        <v>#VALUE!</v>
      </c>
      <c r="AJ60" s="162"/>
      <c r="AK60" s="162"/>
      <c r="AL60" s="162"/>
      <c r="AM60" s="162"/>
      <c r="AN60" s="162"/>
      <c r="AO60" s="162"/>
      <c r="AP60" s="162"/>
      <c r="AQ60" s="162"/>
      <c r="AR60" s="163"/>
      <c r="AS60" s="164"/>
    </row>
    <row r="61" spans="2:45" s="59" customFormat="1" ht="14.1" hidden="1" customHeight="1" x14ac:dyDescent="0.2">
      <c r="B61" s="167" t="s">
        <v>28</v>
      </c>
      <c r="C61" s="167" t="s">
        <v>28</v>
      </c>
      <c r="D61" s="168" t="s">
        <v>28</v>
      </c>
      <c r="E61" s="169" t="s">
        <v>28</v>
      </c>
      <c r="F61" s="169" t="s">
        <v>28</v>
      </c>
      <c r="G61" s="169" t="s">
        <v>28</v>
      </c>
      <c r="H61" s="170" t="s">
        <v>28</v>
      </c>
      <c r="I61" s="170" t="s">
        <v>28</v>
      </c>
      <c r="J61" s="170" t="str">
        <f t="shared" si="12"/>
        <v>-</v>
      </c>
      <c r="K61" s="170" t="s">
        <v>28</v>
      </c>
      <c r="L61" s="170" t="s">
        <v>28</v>
      </c>
      <c r="M61" s="171" t="s">
        <v>28</v>
      </c>
      <c r="N61" s="169" t="s">
        <v>28</v>
      </c>
      <c r="O61" s="169" t="s">
        <v>28</v>
      </c>
      <c r="P61" s="169" t="s">
        <v>28</v>
      </c>
      <c r="Q61" s="169" t="s">
        <v>28</v>
      </c>
      <c r="R61" s="169" t="s">
        <v>28</v>
      </c>
      <c r="S61" s="172" t="s">
        <v>28</v>
      </c>
      <c r="T61" s="169" t="s">
        <v>28</v>
      </c>
      <c r="U61" s="170" t="s">
        <v>28</v>
      </c>
      <c r="V61" s="170" t="s">
        <v>28</v>
      </c>
      <c r="W61" s="171" t="s">
        <v>28</v>
      </c>
      <c r="X61" s="170" t="s">
        <v>28</v>
      </c>
      <c r="Y61" s="170" t="s">
        <v>28</v>
      </c>
      <c r="Z61" s="173" t="str">
        <f t="shared" si="13"/>
        <v>-</v>
      </c>
      <c r="AA61" s="174" t="str">
        <f t="shared" si="14"/>
        <v>-</v>
      </c>
      <c r="AB61" s="171" t="s">
        <v>28</v>
      </c>
      <c r="AC61" s="156"/>
      <c r="AD61" s="157" t="e">
        <f t="shared" si="15"/>
        <v>#VALUE!</v>
      </c>
      <c r="AE61" s="157" t="e">
        <f t="shared" si="16"/>
        <v>#VALUE!</v>
      </c>
      <c r="AF61" s="158" t="e">
        <f t="shared" si="17"/>
        <v>#VALUE!</v>
      </c>
      <c r="AG61" s="159" t="e">
        <f t="shared" si="18"/>
        <v>#VALUE!</v>
      </c>
      <c r="AH61" s="160" t="e">
        <f t="shared" si="19"/>
        <v>#VALUE!</v>
      </c>
      <c r="AI61" s="161" t="e">
        <f t="shared" si="20"/>
        <v>#VALUE!</v>
      </c>
      <c r="AJ61" s="162"/>
      <c r="AK61" s="162"/>
      <c r="AL61" s="162"/>
      <c r="AM61" s="162"/>
      <c r="AN61" s="162"/>
      <c r="AO61" s="162"/>
      <c r="AP61" s="162"/>
      <c r="AQ61" s="162"/>
      <c r="AR61" s="163"/>
      <c r="AS61" s="164"/>
    </row>
    <row r="62" spans="2:45" s="59" customFormat="1" ht="14.1" hidden="1" customHeight="1" x14ac:dyDescent="0.2">
      <c r="B62" s="167" t="s">
        <v>28</v>
      </c>
      <c r="C62" s="167" t="s">
        <v>28</v>
      </c>
      <c r="D62" s="168" t="s">
        <v>28</v>
      </c>
      <c r="E62" s="169" t="s">
        <v>28</v>
      </c>
      <c r="F62" s="169" t="s">
        <v>28</v>
      </c>
      <c r="G62" s="169" t="s">
        <v>28</v>
      </c>
      <c r="H62" s="170" t="s">
        <v>28</v>
      </c>
      <c r="I62" s="170" t="s">
        <v>28</v>
      </c>
      <c r="J62" s="170" t="str">
        <f t="shared" si="12"/>
        <v>-</v>
      </c>
      <c r="K62" s="170" t="s">
        <v>28</v>
      </c>
      <c r="L62" s="170" t="s">
        <v>28</v>
      </c>
      <c r="M62" s="171" t="s">
        <v>28</v>
      </c>
      <c r="N62" s="169" t="s">
        <v>28</v>
      </c>
      <c r="O62" s="169" t="s">
        <v>28</v>
      </c>
      <c r="P62" s="169" t="s">
        <v>28</v>
      </c>
      <c r="Q62" s="169" t="s">
        <v>28</v>
      </c>
      <c r="R62" s="169" t="s">
        <v>28</v>
      </c>
      <c r="S62" s="172" t="s">
        <v>28</v>
      </c>
      <c r="T62" s="169" t="s">
        <v>28</v>
      </c>
      <c r="U62" s="170" t="s">
        <v>28</v>
      </c>
      <c r="V62" s="170" t="s">
        <v>28</v>
      </c>
      <c r="W62" s="171" t="s">
        <v>28</v>
      </c>
      <c r="X62" s="170" t="s">
        <v>28</v>
      </c>
      <c r="Y62" s="170" t="s">
        <v>28</v>
      </c>
      <c r="Z62" s="173" t="str">
        <f t="shared" si="13"/>
        <v>-</v>
      </c>
      <c r="AA62" s="174" t="str">
        <f t="shared" si="14"/>
        <v>-</v>
      </c>
      <c r="AB62" s="171" t="s">
        <v>28</v>
      </c>
      <c r="AC62" s="156"/>
      <c r="AD62" s="157" t="e">
        <f t="shared" si="15"/>
        <v>#VALUE!</v>
      </c>
      <c r="AE62" s="157" t="e">
        <f t="shared" si="16"/>
        <v>#VALUE!</v>
      </c>
      <c r="AF62" s="158" t="e">
        <f t="shared" si="17"/>
        <v>#VALUE!</v>
      </c>
      <c r="AG62" s="159" t="e">
        <f t="shared" si="18"/>
        <v>#VALUE!</v>
      </c>
      <c r="AH62" s="160" t="e">
        <f t="shared" si="19"/>
        <v>#VALUE!</v>
      </c>
      <c r="AI62" s="161" t="e">
        <f t="shared" si="20"/>
        <v>#VALUE!</v>
      </c>
      <c r="AJ62" s="162"/>
      <c r="AK62" s="162"/>
      <c r="AL62" s="162"/>
      <c r="AM62" s="162"/>
      <c r="AN62" s="162"/>
      <c r="AO62" s="162"/>
      <c r="AP62" s="162"/>
      <c r="AQ62" s="162"/>
      <c r="AR62" s="163"/>
      <c r="AS62" s="164"/>
    </row>
    <row r="63" spans="2:45" s="59" customFormat="1" ht="14.1" hidden="1" customHeight="1" x14ac:dyDescent="0.2">
      <c r="B63" s="167" t="s">
        <v>28</v>
      </c>
      <c r="C63" s="167" t="s">
        <v>28</v>
      </c>
      <c r="D63" s="168" t="s">
        <v>28</v>
      </c>
      <c r="E63" s="169" t="s">
        <v>28</v>
      </c>
      <c r="F63" s="169" t="s">
        <v>28</v>
      </c>
      <c r="G63" s="169" t="s">
        <v>28</v>
      </c>
      <c r="H63" s="170" t="s">
        <v>28</v>
      </c>
      <c r="I63" s="170" t="s">
        <v>28</v>
      </c>
      <c r="J63" s="170" t="str">
        <f t="shared" si="12"/>
        <v>-</v>
      </c>
      <c r="K63" s="170" t="s">
        <v>28</v>
      </c>
      <c r="L63" s="170" t="s">
        <v>28</v>
      </c>
      <c r="M63" s="171" t="s">
        <v>28</v>
      </c>
      <c r="N63" s="169" t="s">
        <v>28</v>
      </c>
      <c r="O63" s="169" t="s">
        <v>28</v>
      </c>
      <c r="P63" s="169" t="s">
        <v>28</v>
      </c>
      <c r="Q63" s="169" t="s">
        <v>28</v>
      </c>
      <c r="R63" s="169" t="s">
        <v>28</v>
      </c>
      <c r="S63" s="172" t="s">
        <v>28</v>
      </c>
      <c r="T63" s="169" t="s">
        <v>28</v>
      </c>
      <c r="U63" s="170" t="s">
        <v>28</v>
      </c>
      <c r="V63" s="170" t="s">
        <v>28</v>
      </c>
      <c r="W63" s="171" t="s">
        <v>28</v>
      </c>
      <c r="X63" s="170" t="s">
        <v>28</v>
      </c>
      <c r="Y63" s="170" t="s">
        <v>28</v>
      </c>
      <c r="Z63" s="173" t="str">
        <f t="shared" si="13"/>
        <v>-</v>
      </c>
      <c r="AA63" s="174" t="str">
        <f t="shared" si="14"/>
        <v>-</v>
      </c>
      <c r="AB63" s="171" t="s">
        <v>28</v>
      </c>
      <c r="AC63" s="156"/>
      <c r="AD63" s="157" t="e">
        <f t="shared" si="15"/>
        <v>#VALUE!</v>
      </c>
      <c r="AE63" s="157" t="e">
        <f t="shared" si="16"/>
        <v>#VALUE!</v>
      </c>
      <c r="AF63" s="158" t="e">
        <f t="shared" si="17"/>
        <v>#VALUE!</v>
      </c>
      <c r="AG63" s="159" t="e">
        <f t="shared" si="18"/>
        <v>#VALUE!</v>
      </c>
      <c r="AH63" s="160" t="e">
        <f t="shared" si="19"/>
        <v>#VALUE!</v>
      </c>
      <c r="AI63" s="161" t="e">
        <f t="shared" si="20"/>
        <v>#VALUE!</v>
      </c>
      <c r="AJ63" s="162"/>
      <c r="AK63" s="162"/>
      <c r="AL63" s="162"/>
      <c r="AM63" s="162"/>
      <c r="AN63" s="162"/>
      <c r="AO63" s="162"/>
      <c r="AP63" s="162"/>
      <c r="AQ63" s="162"/>
      <c r="AR63" s="163"/>
      <c r="AS63" s="164"/>
    </row>
    <row r="64" spans="2:45" s="59" customFormat="1" ht="14.1" hidden="1" customHeight="1" x14ac:dyDescent="0.2">
      <c r="B64" s="167" t="s">
        <v>28</v>
      </c>
      <c r="C64" s="167" t="s">
        <v>28</v>
      </c>
      <c r="D64" s="168" t="s">
        <v>28</v>
      </c>
      <c r="E64" s="169" t="s">
        <v>28</v>
      </c>
      <c r="F64" s="169" t="s">
        <v>28</v>
      </c>
      <c r="G64" s="169" t="s">
        <v>28</v>
      </c>
      <c r="H64" s="170" t="s">
        <v>28</v>
      </c>
      <c r="I64" s="170" t="s">
        <v>28</v>
      </c>
      <c r="J64" s="170" t="str">
        <f t="shared" si="12"/>
        <v>-</v>
      </c>
      <c r="K64" s="170" t="s">
        <v>28</v>
      </c>
      <c r="L64" s="170" t="s">
        <v>28</v>
      </c>
      <c r="M64" s="171" t="s">
        <v>28</v>
      </c>
      <c r="N64" s="169" t="s">
        <v>28</v>
      </c>
      <c r="O64" s="169" t="s">
        <v>28</v>
      </c>
      <c r="P64" s="169" t="s">
        <v>28</v>
      </c>
      <c r="Q64" s="169" t="s">
        <v>28</v>
      </c>
      <c r="R64" s="169" t="s">
        <v>28</v>
      </c>
      <c r="S64" s="172" t="s">
        <v>28</v>
      </c>
      <c r="T64" s="169" t="s">
        <v>28</v>
      </c>
      <c r="U64" s="170" t="s">
        <v>28</v>
      </c>
      <c r="V64" s="170" t="s">
        <v>28</v>
      </c>
      <c r="W64" s="171" t="s">
        <v>28</v>
      </c>
      <c r="X64" s="170" t="s">
        <v>28</v>
      </c>
      <c r="Y64" s="170" t="s">
        <v>28</v>
      </c>
      <c r="Z64" s="173" t="str">
        <f t="shared" si="13"/>
        <v>-</v>
      </c>
      <c r="AA64" s="174" t="str">
        <f t="shared" si="14"/>
        <v>-</v>
      </c>
      <c r="AB64" s="171" t="s">
        <v>28</v>
      </c>
      <c r="AC64" s="156"/>
      <c r="AD64" s="157" t="e">
        <f t="shared" si="15"/>
        <v>#VALUE!</v>
      </c>
      <c r="AE64" s="157" t="e">
        <f t="shared" si="16"/>
        <v>#VALUE!</v>
      </c>
      <c r="AF64" s="158" t="e">
        <f t="shared" si="17"/>
        <v>#VALUE!</v>
      </c>
      <c r="AG64" s="159" t="e">
        <f t="shared" si="18"/>
        <v>#VALUE!</v>
      </c>
      <c r="AH64" s="160" t="e">
        <f t="shared" si="19"/>
        <v>#VALUE!</v>
      </c>
      <c r="AI64" s="161" t="e">
        <f t="shared" si="20"/>
        <v>#VALUE!</v>
      </c>
      <c r="AJ64" s="162"/>
      <c r="AK64" s="162"/>
      <c r="AL64" s="162"/>
      <c r="AM64" s="162"/>
      <c r="AN64" s="162"/>
      <c r="AO64" s="162"/>
      <c r="AP64" s="162"/>
      <c r="AQ64" s="162"/>
      <c r="AR64" s="163"/>
      <c r="AS64" s="164"/>
    </row>
    <row r="65" spans="2:45" s="59" customFormat="1" ht="14.1" hidden="1" customHeight="1" x14ac:dyDescent="0.2">
      <c r="B65" s="167" t="s">
        <v>28</v>
      </c>
      <c r="C65" s="167" t="s">
        <v>28</v>
      </c>
      <c r="D65" s="168" t="s">
        <v>28</v>
      </c>
      <c r="E65" s="169" t="s">
        <v>28</v>
      </c>
      <c r="F65" s="169" t="s">
        <v>28</v>
      </c>
      <c r="G65" s="169" t="s">
        <v>28</v>
      </c>
      <c r="H65" s="170" t="s">
        <v>28</v>
      </c>
      <c r="I65" s="170" t="s">
        <v>28</v>
      </c>
      <c r="J65" s="170" t="str">
        <f t="shared" si="12"/>
        <v>-</v>
      </c>
      <c r="K65" s="170" t="s">
        <v>28</v>
      </c>
      <c r="L65" s="170" t="s">
        <v>28</v>
      </c>
      <c r="M65" s="171" t="s">
        <v>28</v>
      </c>
      <c r="N65" s="169" t="s">
        <v>28</v>
      </c>
      <c r="O65" s="169" t="s">
        <v>28</v>
      </c>
      <c r="P65" s="169" t="s">
        <v>28</v>
      </c>
      <c r="Q65" s="169" t="s">
        <v>28</v>
      </c>
      <c r="R65" s="169" t="s">
        <v>28</v>
      </c>
      <c r="S65" s="172" t="s">
        <v>28</v>
      </c>
      <c r="T65" s="169" t="s">
        <v>28</v>
      </c>
      <c r="U65" s="170" t="s">
        <v>28</v>
      </c>
      <c r="V65" s="170" t="s">
        <v>28</v>
      </c>
      <c r="W65" s="171" t="s">
        <v>28</v>
      </c>
      <c r="X65" s="170" t="s">
        <v>28</v>
      </c>
      <c r="Y65" s="170" t="s">
        <v>28</v>
      </c>
      <c r="Z65" s="173" t="str">
        <f t="shared" si="13"/>
        <v>-</v>
      </c>
      <c r="AA65" s="174" t="str">
        <f t="shared" si="14"/>
        <v>-</v>
      </c>
      <c r="AB65" s="171" t="s">
        <v>28</v>
      </c>
      <c r="AC65" s="156"/>
      <c r="AD65" s="157" t="e">
        <f t="shared" si="15"/>
        <v>#VALUE!</v>
      </c>
      <c r="AE65" s="157" t="e">
        <f t="shared" si="16"/>
        <v>#VALUE!</v>
      </c>
      <c r="AF65" s="158" t="e">
        <f t="shared" si="17"/>
        <v>#VALUE!</v>
      </c>
      <c r="AG65" s="159" t="e">
        <f t="shared" si="18"/>
        <v>#VALUE!</v>
      </c>
      <c r="AH65" s="160" t="e">
        <f t="shared" si="19"/>
        <v>#VALUE!</v>
      </c>
      <c r="AI65" s="161" t="e">
        <f t="shared" si="20"/>
        <v>#VALUE!</v>
      </c>
      <c r="AJ65" s="162"/>
      <c r="AK65" s="162"/>
      <c r="AL65" s="162"/>
      <c r="AM65" s="162"/>
      <c r="AN65" s="162"/>
      <c r="AO65" s="162"/>
      <c r="AP65" s="162"/>
      <c r="AQ65" s="162"/>
      <c r="AR65" s="163"/>
      <c r="AS65" s="164"/>
    </row>
    <row r="66" spans="2:45" s="59" customFormat="1" ht="14.1" hidden="1" customHeight="1" x14ac:dyDescent="0.2">
      <c r="B66" s="167" t="s">
        <v>28</v>
      </c>
      <c r="C66" s="167" t="s">
        <v>28</v>
      </c>
      <c r="D66" s="168" t="s">
        <v>28</v>
      </c>
      <c r="E66" s="169" t="s">
        <v>28</v>
      </c>
      <c r="F66" s="169" t="s">
        <v>28</v>
      </c>
      <c r="G66" s="169" t="s">
        <v>28</v>
      </c>
      <c r="H66" s="170" t="s">
        <v>28</v>
      </c>
      <c r="I66" s="170" t="s">
        <v>28</v>
      </c>
      <c r="J66" s="170" t="str">
        <f t="shared" si="12"/>
        <v>-</v>
      </c>
      <c r="K66" s="170" t="s">
        <v>28</v>
      </c>
      <c r="L66" s="170" t="s">
        <v>28</v>
      </c>
      <c r="M66" s="171" t="s">
        <v>28</v>
      </c>
      <c r="N66" s="169" t="s">
        <v>28</v>
      </c>
      <c r="O66" s="169" t="s">
        <v>28</v>
      </c>
      <c r="P66" s="169" t="s">
        <v>28</v>
      </c>
      <c r="Q66" s="169" t="s">
        <v>28</v>
      </c>
      <c r="R66" s="169" t="s">
        <v>28</v>
      </c>
      <c r="S66" s="172" t="s">
        <v>28</v>
      </c>
      <c r="T66" s="169" t="s">
        <v>28</v>
      </c>
      <c r="U66" s="170" t="s">
        <v>28</v>
      </c>
      <c r="V66" s="170" t="s">
        <v>28</v>
      </c>
      <c r="W66" s="171" t="s">
        <v>28</v>
      </c>
      <c r="X66" s="170" t="s">
        <v>28</v>
      </c>
      <c r="Y66" s="170" t="s">
        <v>28</v>
      </c>
      <c r="Z66" s="173" t="str">
        <f t="shared" si="13"/>
        <v>-</v>
      </c>
      <c r="AA66" s="174" t="str">
        <f t="shared" si="14"/>
        <v>-</v>
      </c>
      <c r="AB66" s="171" t="s">
        <v>28</v>
      </c>
      <c r="AC66" s="156"/>
      <c r="AD66" s="157" t="e">
        <f t="shared" si="15"/>
        <v>#VALUE!</v>
      </c>
      <c r="AE66" s="157" t="e">
        <f t="shared" si="16"/>
        <v>#VALUE!</v>
      </c>
      <c r="AF66" s="158" t="e">
        <f t="shared" si="17"/>
        <v>#VALUE!</v>
      </c>
      <c r="AG66" s="159" t="e">
        <f t="shared" si="18"/>
        <v>#VALUE!</v>
      </c>
      <c r="AH66" s="160" t="e">
        <f t="shared" si="19"/>
        <v>#VALUE!</v>
      </c>
      <c r="AI66" s="161" t="e">
        <f t="shared" si="20"/>
        <v>#VALUE!</v>
      </c>
      <c r="AJ66" s="162"/>
      <c r="AK66" s="162"/>
      <c r="AL66" s="162"/>
      <c r="AM66" s="162"/>
      <c r="AN66" s="162"/>
      <c r="AO66" s="162"/>
      <c r="AP66" s="162"/>
      <c r="AQ66" s="162"/>
      <c r="AR66" s="163"/>
      <c r="AS66" s="164"/>
    </row>
    <row r="67" spans="2:45" s="59" customFormat="1" ht="14.1" hidden="1" customHeight="1" x14ac:dyDescent="0.2">
      <c r="B67" s="167" t="s">
        <v>28</v>
      </c>
      <c r="C67" s="167" t="s">
        <v>28</v>
      </c>
      <c r="D67" s="168" t="s">
        <v>28</v>
      </c>
      <c r="E67" s="169" t="s">
        <v>28</v>
      </c>
      <c r="F67" s="169" t="s">
        <v>28</v>
      </c>
      <c r="G67" s="169" t="s">
        <v>28</v>
      </c>
      <c r="H67" s="170" t="s">
        <v>28</v>
      </c>
      <c r="I67" s="170" t="s">
        <v>28</v>
      </c>
      <c r="J67" s="170" t="str">
        <f t="shared" si="12"/>
        <v>-</v>
      </c>
      <c r="K67" s="170" t="s">
        <v>28</v>
      </c>
      <c r="L67" s="170" t="s">
        <v>28</v>
      </c>
      <c r="M67" s="171" t="s">
        <v>28</v>
      </c>
      <c r="N67" s="169" t="s">
        <v>28</v>
      </c>
      <c r="O67" s="169" t="s">
        <v>28</v>
      </c>
      <c r="P67" s="169" t="s">
        <v>28</v>
      </c>
      <c r="Q67" s="169" t="s">
        <v>28</v>
      </c>
      <c r="R67" s="169" t="s">
        <v>28</v>
      </c>
      <c r="S67" s="172" t="s">
        <v>28</v>
      </c>
      <c r="T67" s="169" t="s">
        <v>28</v>
      </c>
      <c r="U67" s="170" t="s">
        <v>28</v>
      </c>
      <c r="V67" s="170" t="s">
        <v>28</v>
      </c>
      <c r="W67" s="171" t="s">
        <v>28</v>
      </c>
      <c r="X67" s="170" t="s">
        <v>28</v>
      </c>
      <c r="Y67" s="170" t="s">
        <v>28</v>
      </c>
      <c r="Z67" s="173" t="str">
        <f t="shared" si="13"/>
        <v>-</v>
      </c>
      <c r="AA67" s="174" t="str">
        <f t="shared" si="14"/>
        <v>-</v>
      </c>
      <c r="AB67" s="171" t="s">
        <v>28</v>
      </c>
      <c r="AC67" s="156"/>
      <c r="AD67" s="157" t="e">
        <f t="shared" si="15"/>
        <v>#VALUE!</v>
      </c>
      <c r="AE67" s="157" t="e">
        <f t="shared" si="16"/>
        <v>#VALUE!</v>
      </c>
      <c r="AF67" s="158" t="e">
        <f t="shared" si="17"/>
        <v>#VALUE!</v>
      </c>
      <c r="AG67" s="159" t="e">
        <f t="shared" si="18"/>
        <v>#VALUE!</v>
      </c>
      <c r="AH67" s="160" t="e">
        <f t="shared" si="19"/>
        <v>#VALUE!</v>
      </c>
      <c r="AI67" s="161" t="e">
        <f t="shared" si="20"/>
        <v>#VALUE!</v>
      </c>
      <c r="AJ67" s="162"/>
      <c r="AK67" s="162"/>
      <c r="AL67" s="162"/>
      <c r="AM67" s="162"/>
      <c r="AN67" s="162"/>
      <c r="AO67" s="162"/>
      <c r="AP67" s="162"/>
      <c r="AQ67" s="162"/>
      <c r="AR67" s="163"/>
      <c r="AS67" s="164"/>
    </row>
    <row r="68" spans="2:45" s="59" customFormat="1" ht="14.1" hidden="1" customHeight="1" x14ac:dyDescent="0.2">
      <c r="B68" s="167" t="s">
        <v>28</v>
      </c>
      <c r="C68" s="167" t="s">
        <v>28</v>
      </c>
      <c r="D68" s="168" t="s">
        <v>28</v>
      </c>
      <c r="E68" s="169" t="s">
        <v>28</v>
      </c>
      <c r="F68" s="169" t="s">
        <v>28</v>
      </c>
      <c r="G68" s="169" t="s">
        <v>28</v>
      </c>
      <c r="H68" s="170" t="s">
        <v>28</v>
      </c>
      <c r="I68" s="170" t="s">
        <v>28</v>
      </c>
      <c r="J68" s="170" t="str">
        <f t="shared" si="12"/>
        <v>-</v>
      </c>
      <c r="K68" s="170" t="s">
        <v>28</v>
      </c>
      <c r="L68" s="170" t="s">
        <v>28</v>
      </c>
      <c r="M68" s="171" t="s">
        <v>28</v>
      </c>
      <c r="N68" s="169" t="s">
        <v>28</v>
      </c>
      <c r="O68" s="169" t="s">
        <v>28</v>
      </c>
      <c r="P68" s="169" t="s">
        <v>28</v>
      </c>
      <c r="Q68" s="169" t="s">
        <v>28</v>
      </c>
      <c r="R68" s="169" t="s">
        <v>28</v>
      </c>
      <c r="S68" s="172" t="s">
        <v>28</v>
      </c>
      <c r="T68" s="169" t="s">
        <v>28</v>
      </c>
      <c r="U68" s="170" t="s">
        <v>28</v>
      </c>
      <c r="V68" s="170" t="s">
        <v>28</v>
      </c>
      <c r="W68" s="171" t="s">
        <v>28</v>
      </c>
      <c r="X68" s="170" t="s">
        <v>28</v>
      </c>
      <c r="Y68" s="170" t="s">
        <v>28</v>
      </c>
      <c r="Z68" s="173" t="str">
        <f t="shared" si="13"/>
        <v>-</v>
      </c>
      <c r="AA68" s="174" t="str">
        <f t="shared" si="14"/>
        <v>-</v>
      </c>
      <c r="AB68" s="171" t="s">
        <v>28</v>
      </c>
      <c r="AC68" s="156"/>
      <c r="AD68" s="157" t="e">
        <f t="shared" si="15"/>
        <v>#VALUE!</v>
      </c>
      <c r="AE68" s="157" t="e">
        <f t="shared" si="16"/>
        <v>#VALUE!</v>
      </c>
      <c r="AF68" s="158" t="e">
        <f t="shared" si="17"/>
        <v>#VALUE!</v>
      </c>
      <c r="AG68" s="159" t="e">
        <f t="shared" si="18"/>
        <v>#VALUE!</v>
      </c>
      <c r="AH68" s="160" t="e">
        <f t="shared" si="19"/>
        <v>#VALUE!</v>
      </c>
      <c r="AI68" s="161" t="e">
        <f t="shared" si="20"/>
        <v>#VALUE!</v>
      </c>
      <c r="AJ68" s="162"/>
      <c r="AK68" s="162"/>
      <c r="AL68" s="162"/>
      <c r="AM68" s="162"/>
      <c r="AN68" s="162"/>
      <c r="AO68" s="162"/>
      <c r="AP68" s="162"/>
      <c r="AQ68" s="162"/>
      <c r="AR68" s="163"/>
      <c r="AS68" s="164"/>
    </row>
    <row r="69" spans="2:45" s="59" customFormat="1" ht="14.1" hidden="1" customHeight="1" x14ac:dyDescent="0.2">
      <c r="B69" s="167" t="s">
        <v>28</v>
      </c>
      <c r="C69" s="167" t="s">
        <v>28</v>
      </c>
      <c r="D69" s="168" t="s">
        <v>28</v>
      </c>
      <c r="E69" s="169" t="s">
        <v>28</v>
      </c>
      <c r="F69" s="169" t="s">
        <v>28</v>
      </c>
      <c r="G69" s="169" t="s">
        <v>28</v>
      </c>
      <c r="H69" s="170" t="s">
        <v>28</v>
      </c>
      <c r="I69" s="170" t="s">
        <v>28</v>
      </c>
      <c r="J69" s="170" t="str">
        <f t="shared" si="12"/>
        <v>-</v>
      </c>
      <c r="K69" s="170" t="s">
        <v>28</v>
      </c>
      <c r="L69" s="170" t="s">
        <v>28</v>
      </c>
      <c r="M69" s="171" t="s">
        <v>28</v>
      </c>
      <c r="N69" s="169" t="s">
        <v>28</v>
      </c>
      <c r="O69" s="169" t="s">
        <v>28</v>
      </c>
      <c r="P69" s="169" t="s">
        <v>28</v>
      </c>
      <c r="Q69" s="169" t="s">
        <v>28</v>
      </c>
      <c r="R69" s="169" t="s">
        <v>28</v>
      </c>
      <c r="S69" s="172" t="s">
        <v>28</v>
      </c>
      <c r="T69" s="169" t="s">
        <v>28</v>
      </c>
      <c r="U69" s="170" t="s">
        <v>28</v>
      </c>
      <c r="V69" s="170" t="s">
        <v>28</v>
      </c>
      <c r="W69" s="171" t="s">
        <v>28</v>
      </c>
      <c r="X69" s="170" t="s">
        <v>28</v>
      </c>
      <c r="Y69" s="170" t="s">
        <v>28</v>
      </c>
      <c r="Z69" s="173" t="str">
        <f t="shared" si="13"/>
        <v>-</v>
      </c>
      <c r="AA69" s="174" t="str">
        <f t="shared" si="14"/>
        <v>-</v>
      </c>
      <c r="AB69" s="171" t="s">
        <v>28</v>
      </c>
      <c r="AC69" s="156"/>
      <c r="AD69" s="157" t="e">
        <f t="shared" si="15"/>
        <v>#VALUE!</v>
      </c>
      <c r="AE69" s="157" t="e">
        <f t="shared" si="16"/>
        <v>#VALUE!</v>
      </c>
      <c r="AF69" s="158" t="e">
        <f t="shared" si="17"/>
        <v>#VALUE!</v>
      </c>
      <c r="AG69" s="159" t="e">
        <f t="shared" si="18"/>
        <v>#VALUE!</v>
      </c>
      <c r="AH69" s="160" t="e">
        <f t="shared" si="19"/>
        <v>#VALUE!</v>
      </c>
      <c r="AI69" s="161" t="e">
        <f t="shared" si="20"/>
        <v>#VALUE!</v>
      </c>
      <c r="AJ69" s="162"/>
      <c r="AK69" s="162"/>
      <c r="AL69" s="162"/>
      <c r="AM69" s="162"/>
      <c r="AN69" s="162"/>
      <c r="AO69" s="162"/>
      <c r="AP69" s="162"/>
      <c r="AQ69" s="162"/>
      <c r="AR69" s="163"/>
      <c r="AS69" s="164"/>
    </row>
    <row r="70" spans="2:45" s="59" customFormat="1" ht="14.1" hidden="1" customHeight="1" x14ac:dyDescent="0.2">
      <c r="B70" s="167" t="s">
        <v>28</v>
      </c>
      <c r="C70" s="167" t="s">
        <v>28</v>
      </c>
      <c r="D70" s="168" t="s">
        <v>28</v>
      </c>
      <c r="E70" s="169" t="s">
        <v>28</v>
      </c>
      <c r="F70" s="169" t="s">
        <v>28</v>
      </c>
      <c r="G70" s="169" t="s">
        <v>28</v>
      </c>
      <c r="H70" s="170" t="s">
        <v>28</v>
      </c>
      <c r="I70" s="170" t="s">
        <v>28</v>
      </c>
      <c r="J70" s="170" t="str">
        <f t="shared" si="12"/>
        <v>-</v>
      </c>
      <c r="K70" s="170" t="s">
        <v>28</v>
      </c>
      <c r="L70" s="170" t="s">
        <v>28</v>
      </c>
      <c r="M70" s="171" t="s">
        <v>28</v>
      </c>
      <c r="N70" s="169" t="s">
        <v>28</v>
      </c>
      <c r="O70" s="169" t="s">
        <v>28</v>
      </c>
      <c r="P70" s="169" t="s">
        <v>28</v>
      </c>
      <c r="Q70" s="169" t="s">
        <v>28</v>
      </c>
      <c r="R70" s="169" t="s">
        <v>28</v>
      </c>
      <c r="S70" s="172" t="s">
        <v>28</v>
      </c>
      <c r="T70" s="169" t="s">
        <v>28</v>
      </c>
      <c r="U70" s="170" t="s">
        <v>28</v>
      </c>
      <c r="V70" s="170" t="s">
        <v>28</v>
      </c>
      <c r="W70" s="171" t="s">
        <v>28</v>
      </c>
      <c r="X70" s="170" t="s">
        <v>28</v>
      </c>
      <c r="Y70" s="170" t="s">
        <v>28</v>
      </c>
      <c r="Z70" s="173" t="str">
        <f t="shared" si="13"/>
        <v>-</v>
      </c>
      <c r="AA70" s="174" t="str">
        <f t="shared" si="14"/>
        <v>-</v>
      </c>
      <c r="AB70" s="171" t="s">
        <v>28</v>
      </c>
      <c r="AC70" s="156"/>
      <c r="AD70" s="157" t="e">
        <f t="shared" si="15"/>
        <v>#VALUE!</v>
      </c>
      <c r="AE70" s="157" t="e">
        <f t="shared" si="16"/>
        <v>#VALUE!</v>
      </c>
      <c r="AF70" s="158" t="e">
        <f t="shared" si="17"/>
        <v>#VALUE!</v>
      </c>
      <c r="AG70" s="159" t="e">
        <f t="shared" si="18"/>
        <v>#VALUE!</v>
      </c>
      <c r="AH70" s="160" t="e">
        <f t="shared" si="19"/>
        <v>#VALUE!</v>
      </c>
      <c r="AI70" s="161" t="e">
        <f t="shared" si="20"/>
        <v>#VALUE!</v>
      </c>
      <c r="AJ70" s="162"/>
      <c r="AK70" s="162"/>
      <c r="AL70" s="162"/>
      <c r="AM70" s="162"/>
      <c r="AN70" s="162"/>
      <c r="AO70" s="162"/>
      <c r="AP70" s="162"/>
      <c r="AQ70" s="162"/>
      <c r="AR70" s="163"/>
      <c r="AS70" s="164"/>
    </row>
    <row r="71" spans="2:45" s="59" customFormat="1" ht="14.1" hidden="1" customHeight="1" x14ac:dyDescent="0.2">
      <c r="B71" s="167" t="s">
        <v>28</v>
      </c>
      <c r="C71" s="167" t="s">
        <v>28</v>
      </c>
      <c r="D71" s="168" t="s">
        <v>28</v>
      </c>
      <c r="E71" s="169" t="s">
        <v>28</v>
      </c>
      <c r="F71" s="169" t="s">
        <v>28</v>
      </c>
      <c r="G71" s="169" t="s">
        <v>28</v>
      </c>
      <c r="H71" s="170" t="s">
        <v>28</v>
      </c>
      <c r="I71" s="170" t="s">
        <v>28</v>
      </c>
      <c r="J71" s="170" t="str">
        <f t="shared" si="12"/>
        <v>-</v>
      </c>
      <c r="K71" s="170" t="s">
        <v>28</v>
      </c>
      <c r="L71" s="170" t="s">
        <v>28</v>
      </c>
      <c r="M71" s="171" t="s">
        <v>28</v>
      </c>
      <c r="N71" s="169" t="s">
        <v>28</v>
      </c>
      <c r="O71" s="169" t="s">
        <v>28</v>
      </c>
      <c r="P71" s="169" t="s">
        <v>28</v>
      </c>
      <c r="Q71" s="169" t="s">
        <v>28</v>
      </c>
      <c r="R71" s="169" t="s">
        <v>28</v>
      </c>
      <c r="S71" s="172" t="s">
        <v>28</v>
      </c>
      <c r="T71" s="169" t="s">
        <v>28</v>
      </c>
      <c r="U71" s="170" t="s">
        <v>28</v>
      </c>
      <c r="V71" s="170" t="s">
        <v>28</v>
      </c>
      <c r="W71" s="171" t="s">
        <v>28</v>
      </c>
      <c r="X71" s="170" t="s">
        <v>28</v>
      </c>
      <c r="Y71" s="170" t="s">
        <v>28</v>
      </c>
      <c r="Z71" s="173" t="str">
        <f t="shared" si="13"/>
        <v>-</v>
      </c>
      <c r="AA71" s="174" t="str">
        <f t="shared" si="14"/>
        <v>-</v>
      </c>
      <c r="AB71" s="171" t="s">
        <v>28</v>
      </c>
      <c r="AC71" s="156"/>
      <c r="AD71" s="157" t="e">
        <f t="shared" si="15"/>
        <v>#VALUE!</v>
      </c>
      <c r="AE71" s="157" t="e">
        <f t="shared" si="16"/>
        <v>#VALUE!</v>
      </c>
      <c r="AF71" s="158" t="e">
        <f t="shared" si="17"/>
        <v>#VALUE!</v>
      </c>
      <c r="AG71" s="159" t="e">
        <f t="shared" si="18"/>
        <v>#VALUE!</v>
      </c>
      <c r="AH71" s="160" t="e">
        <f t="shared" si="19"/>
        <v>#VALUE!</v>
      </c>
      <c r="AI71" s="161" t="e">
        <f t="shared" si="20"/>
        <v>#VALUE!</v>
      </c>
      <c r="AJ71" s="162"/>
      <c r="AK71" s="162"/>
      <c r="AL71" s="162"/>
      <c r="AM71" s="162"/>
      <c r="AN71" s="162"/>
      <c r="AO71" s="162"/>
      <c r="AP71" s="162"/>
      <c r="AQ71" s="162"/>
      <c r="AR71" s="163"/>
      <c r="AS71" s="164"/>
    </row>
    <row r="72" spans="2:45" s="59" customFormat="1" ht="14.1" hidden="1" customHeight="1" x14ac:dyDescent="0.2">
      <c r="B72" s="167" t="s">
        <v>28</v>
      </c>
      <c r="C72" s="167" t="s">
        <v>28</v>
      </c>
      <c r="D72" s="168" t="s">
        <v>28</v>
      </c>
      <c r="E72" s="169" t="s">
        <v>28</v>
      </c>
      <c r="F72" s="169" t="s">
        <v>28</v>
      </c>
      <c r="G72" s="169" t="s">
        <v>28</v>
      </c>
      <c r="H72" s="170" t="s">
        <v>28</v>
      </c>
      <c r="I72" s="170" t="s">
        <v>28</v>
      </c>
      <c r="J72" s="170" t="str">
        <f t="shared" si="12"/>
        <v>-</v>
      </c>
      <c r="K72" s="170" t="s">
        <v>28</v>
      </c>
      <c r="L72" s="170" t="s">
        <v>28</v>
      </c>
      <c r="M72" s="171" t="s">
        <v>28</v>
      </c>
      <c r="N72" s="169" t="s">
        <v>28</v>
      </c>
      <c r="O72" s="169" t="s">
        <v>28</v>
      </c>
      <c r="P72" s="169" t="s">
        <v>28</v>
      </c>
      <c r="Q72" s="169" t="s">
        <v>28</v>
      </c>
      <c r="R72" s="169" t="s">
        <v>28</v>
      </c>
      <c r="S72" s="172" t="s">
        <v>28</v>
      </c>
      <c r="T72" s="169" t="s">
        <v>28</v>
      </c>
      <c r="U72" s="170" t="s">
        <v>28</v>
      </c>
      <c r="V72" s="170" t="s">
        <v>28</v>
      </c>
      <c r="W72" s="171" t="s">
        <v>28</v>
      </c>
      <c r="X72" s="170" t="s">
        <v>28</v>
      </c>
      <c r="Y72" s="170" t="s">
        <v>28</v>
      </c>
      <c r="Z72" s="173" t="str">
        <f t="shared" si="13"/>
        <v>-</v>
      </c>
      <c r="AA72" s="174" t="str">
        <f t="shared" si="14"/>
        <v>-</v>
      </c>
      <c r="AB72" s="171" t="s">
        <v>28</v>
      </c>
      <c r="AC72" s="156"/>
      <c r="AD72" s="157" t="e">
        <f t="shared" si="15"/>
        <v>#VALUE!</v>
      </c>
      <c r="AE72" s="157" t="e">
        <f t="shared" si="16"/>
        <v>#VALUE!</v>
      </c>
      <c r="AF72" s="158" t="e">
        <f t="shared" si="17"/>
        <v>#VALUE!</v>
      </c>
      <c r="AG72" s="159" t="e">
        <f t="shared" si="18"/>
        <v>#VALUE!</v>
      </c>
      <c r="AH72" s="160" t="e">
        <f t="shared" si="19"/>
        <v>#VALUE!</v>
      </c>
      <c r="AI72" s="161" t="e">
        <f t="shared" si="20"/>
        <v>#VALUE!</v>
      </c>
      <c r="AJ72" s="162"/>
      <c r="AK72" s="162"/>
      <c r="AL72" s="162"/>
      <c r="AM72" s="162"/>
      <c r="AN72" s="162"/>
      <c r="AO72" s="162"/>
      <c r="AP72" s="162"/>
      <c r="AQ72" s="162"/>
      <c r="AR72" s="163"/>
      <c r="AS72" s="164"/>
    </row>
    <row r="73" spans="2:45" s="59" customFormat="1" ht="14.1" hidden="1" customHeight="1" x14ac:dyDescent="0.2">
      <c r="B73" s="167" t="s">
        <v>28</v>
      </c>
      <c r="C73" s="167" t="s">
        <v>28</v>
      </c>
      <c r="D73" s="168" t="s">
        <v>28</v>
      </c>
      <c r="E73" s="169" t="s">
        <v>28</v>
      </c>
      <c r="F73" s="169" t="s">
        <v>28</v>
      </c>
      <c r="G73" s="169" t="s">
        <v>28</v>
      </c>
      <c r="H73" s="170" t="s">
        <v>28</v>
      </c>
      <c r="I73" s="170" t="s">
        <v>28</v>
      </c>
      <c r="J73" s="170" t="str">
        <f t="shared" si="12"/>
        <v>-</v>
      </c>
      <c r="K73" s="170" t="s">
        <v>28</v>
      </c>
      <c r="L73" s="170" t="s">
        <v>28</v>
      </c>
      <c r="M73" s="171" t="s">
        <v>28</v>
      </c>
      <c r="N73" s="169" t="s">
        <v>28</v>
      </c>
      <c r="O73" s="169" t="s">
        <v>28</v>
      </c>
      <c r="P73" s="169" t="s">
        <v>28</v>
      </c>
      <c r="Q73" s="169" t="s">
        <v>28</v>
      </c>
      <c r="R73" s="169" t="s">
        <v>28</v>
      </c>
      <c r="S73" s="172" t="s">
        <v>28</v>
      </c>
      <c r="T73" s="169" t="s">
        <v>28</v>
      </c>
      <c r="U73" s="170" t="s">
        <v>28</v>
      </c>
      <c r="V73" s="170" t="s">
        <v>28</v>
      </c>
      <c r="W73" s="171" t="s">
        <v>28</v>
      </c>
      <c r="X73" s="170" t="s">
        <v>28</v>
      </c>
      <c r="Y73" s="170" t="s">
        <v>28</v>
      </c>
      <c r="Z73" s="173" t="str">
        <f t="shared" si="13"/>
        <v>-</v>
      </c>
      <c r="AA73" s="174" t="str">
        <f t="shared" si="14"/>
        <v>-</v>
      </c>
      <c r="AB73" s="171" t="s">
        <v>28</v>
      </c>
      <c r="AC73" s="156"/>
      <c r="AD73" s="157" t="e">
        <f t="shared" si="15"/>
        <v>#VALUE!</v>
      </c>
      <c r="AE73" s="157" t="e">
        <f t="shared" si="16"/>
        <v>#VALUE!</v>
      </c>
      <c r="AF73" s="158" t="e">
        <f t="shared" si="17"/>
        <v>#VALUE!</v>
      </c>
      <c r="AG73" s="159" t="e">
        <f t="shared" si="18"/>
        <v>#VALUE!</v>
      </c>
      <c r="AH73" s="160" t="e">
        <f t="shared" si="19"/>
        <v>#VALUE!</v>
      </c>
      <c r="AI73" s="161" t="e">
        <f t="shared" si="20"/>
        <v>#VALUE!</v>
      </c>
      <c r="AJ73" s="162"/>
      <c r="AK73" s="162"/>
      <c r="AL73" s="162"/>
      <c r="AM73" s="162"/>
      <c r="AN73" s="162"/>
      <c r="AO73" s="162"/>
      <c r="AP73" s="162"/>
      <c r="AQ73" s="162"/>
      <c r="AR73" s="163"/>
      <c r="AS73" s="164"/>
    </row>
    <row r="74" spans="2:45" s="59" customFormat="1" ht="14.1" hidden="1" customHeight="1" x14ac:dyDescent="0.2">
      <c r="B74" s="167" t="s">
        <v>28</v>
      </c>
      <c r="C74" s="167" t="s">
        <v>28</v>
      </c>
      <c r="D74" s="168" t="s">
        <v>28</v>
      </c>
      <c r="E74" s="169" t="s">
        <v>28</v>
      </c>
      <c r="F74" s="169" t="s">
        <v>28</v>
      </c>
      <c r="G74" s="169" t="s">
        <v>28</v>
      </c>
      <c r="H74" s="170" t="s">
        <v>28</v>
      </c>
      <c r="I74" s="170" t="s">
        <v>28</v>
      </c>
      <c r="J74" s="170" t="str">
        <f t="shared" si="12"/>
        <v>-</v>
      </c>
      <c r="K74" s="170" t="s">
        <v>28</v>
      </c>
      <c r="L74" s="170" t="s">
        <v>28</v>
      </c>
      <c r="M74" s="171" t="s">
        <v>28</v>
      </c>
      <c r="N74" s="169" t="s">
        <v>28</v>
      </c>
      <c r="O74" s="169" t="s">
        <v>28</v>
      </c>
      <c r="P74" s="169" t="s">
        <v>28</v>
      </c>
      <c r="Q74" s="169" t="s">
        <v>28</v>
      </c>
      <c r="R74" s="169" t="s">
        <v>28</v>
      </c>
      <c r="S74" s="172" t="s">
        <v>28</v>
      </c>
      <c r="T74" s="169" t="s">
        <v>28</v>
      </c>
      <c r="U74" s="170" t="s">
        <v>28</v>
      </c>
      <c r="V74" s="170" t="s">
        <v>28</v>
      </c>
      <c r="W74" s="171" t="s">
        <v>28</v>
      </c>
      <c r="X74" s="170" t="s">
        <v>28</v>
      </c>
      <c r="Y74" s="170" t="s">
        <v>28</v>
      </c>
      <c r="Z74" s="173" t="str">
        <f t="shared" si="13"/>
        <v>-</v>
      </c>
      <c r="AA74" s="174" t="str">
        <f t="shared" si="14"/>
        <v>-</v>
      </c>
      <c r="AB74" s="171" t="s">
        <v>28</v>
      </c>
      <c r="AC74" s="156"/>
      <c r="AD74" s="157" t="e">
        <f t="shared" si="15"/>
        <v>#VALUE!</v>
      </c>
      <c r="AE74" s="157" t="e">
        <f t="shared" si="16"/>
        <v>#VALUE!</v>
      </c>
      <c r="AF74" s="158" t="e">
        <f t="shared" si="17"/>
        <v>#VALUE!</v>
      </c>
      <c r="AG74" s="159" t="e">
        <f t="shared" si="18"/>
        <v>#VALUE!</v>
      </c>
      <c r="AH74" s="160" t="e">
        <f t="shared" si="19"/>
        <v>#VALUE!</v>
      </c>
      <c r="AI74" s="161" t="e">
        <f t="shared" si="20"/>
        <v>#VALUE!</v>
      </c>
      <c r="AJ74" s="162"/>
      <c r="AK74" s="162"/>
      <c r="AL74" s="162"/>
      <c r="AM74" s="162"/>
      <c r="AN74" s="162"/>
      <c r="AO74" s="162"/>
      <c r="AP74" s="162"/>
      <c r="AQ74" s="162"/>
      <c r="AR74" s="163"/>
      <c r="AS74" s="164"/>
    </row>
    <row r="75" spans="2:45" s="59" customFormat="1" ht="14.1" hidden="1" customHeight="1" x14ac:dyDescent="0.2">
      <c r="B75" s="167" t="s">
        <v>28</v>
      </c>
      <c r="C75" s="167" t="s">
        <v>28</v>
      </c>
      <c r="D75" s="168" t="s">
        <v>28</v>
      </c>
      <c r="E75" s="169" t="s">
        <v>28</v>
      </c>
      <c r="F75" s="169" t="s">
        <v>28</v>
      </c>
      <c r="G75" s="169" t="s">
        <v>28</v>
      </c>
      <c r="H75" s="170" t="s">
        <v>28</v>
      </c>
      <c r="I75" s="170" t="s">
        <v>28</v>
      </c>
      <c r="J75" s="170" t="str">
        <f t="shared" si="12"/>
        <v>-</v>
      </c>
      <c r="K75" s="170" t="s">
        <v>28</v>
      </c>
      <c r="L75" s="170" t="s">
        <v>28</v>
      </c>
      <c r="M75" s="171" t="s">
        <v>28</v>
      </c>
      <c r="N75" s="169" t="s">
        <v>28</v>
      </c>
      <c r="O75" s="169" t="s">
        <v>28</v>
      </c>
      <c r="P75" s="169" t="s">
        <v>28</v>
      </c>
      <c r="Q75" s="169" t="s">
        <v>28</v>
      </c>
      <c r="R75" s="169" t="s">
        <v>28</v>
      </c>
      <c r="S75" s="172" t="s">
        <v>28</v>
      </c>
      <c r="T75" s="169" t="s">
        <v>28</v>
      </c>
      <c r="U75" s="170" t="s">
        <v>28</v>
      </c>
      <c r="V75" s="170" t="s">
        <v>28</v>
      </c>
      <c r="W75" s="171" t="s">
        <v>28</v>
      </c>
      <c r="X75" s="170" t="s">
        <v>28</v>
      </c>
      <c r="Y75" s="170" t="s">
        <v>28</v>
      </c>
      <c r="Z75" s="173" t="str">
        <f t="shared" si="13"/>
        <v>-</v>
      </c>
      <c r="AA75" s="174" t="str">
        <f t="shared" si="14"/>
        <v>-</v>
      </c>
      <c r="AB75" s="171" t="s">
        <v>28</v>
      </c>
      <c r="AC75" s="156"/>
      <c r="AD75" s="157" t="e">
        <f t="shared" si="15"/>
        <v>#VALUE!</v>
      </c>
      <c r="AE75" s="157" t="e">
        <f t="shared" si="16"/>
        <v>#VALUE!</v>
      </c>
      <c r="AF75" s="158" t="e">
        <f t="shared" si="17"/>
        <v>#VALUE!</v>
      </c>
      <c r="AG75" s="159" t="e">
        <f t="shared" si="18"/>
        <v>#VALUE!</v>
      </c>
      <c r="AH75" s="160" t="e">
        <f t="shared" si="19"/>
        <v>#VALUE!</v>
      </c>
      <c r="AI75" s="161" t="e">
        <f t="shared" si="20"/>
        <v>#VALUE!</v>
      </c>
      <c r="AJ75" s="162"/>
      <c r="AK75" s="162"/>
      <c r="AL75" s="162"/>
      <c r="AM75" s="162"/>
      <c r="AN75" s="162"/>
      <c r="AO75" s="162"/>
      <c r="AP75" s="162"/>
      <c r="AQ75" s="162"/>
      <c r="AR75" s="163"/>
      <c r="AS75" s="164"/>
    </row>
    <row r="76" spans="2:45" s="59" customFormat="1" ht="14.1" hidden="1" customHeight="1" x14ac:dyDescent="0.2">
      <c r="B76" s="167" t="s">
        <v>28</v>
      </c>
      <c r="C76" s="167" t="s">
        <v>28</v>
      </c>
      <c r="D76" s="168" t="s">
        <v>28</v>
      </c>
      <c r="E76" s="169" t="s">
        <v>28</v>
      </c>
      <c r="F76" s="169" t="s">
        <v>28</v>
      </c>
      <c r="G76" s="169" t="s">
        <v>28</v>
      </c>
      <c r="H76" s="170" t="s">
        <v>28</v>
      </c>
      <c r="I76" s="170" t="s">
        <v>28</v>
      </c>
      <c r="J76" s="170" t="str">
        <f t="shared" si="12"/>
        <v>-</v>
      </c>
      <c r="K76" s="170" t="s">
        <v>28</v>
      </c>
      <c r="L76" s="170" t="s">
        <v>28</v>
      </c>
      <c r="M76" s="171" t="s">
        <v>28</v>
      </c>
      <c r="N76" s="169" t="s">
        <v>28</v>
      </c>
      <c r="O76" s="169" t="s">
        <v>28</v>
      </c>
      <c r="P76" s="169" t="s">
        <v>28</v>
      </c>
      <c r="Q76" s="169" t="s">
        <v>28</v>
      </c>
      <c r="R76" s="169" t="s">
        <v>28</v>
      </c>
      <c r="S76" s="172" t="s">
        <v>28</v>
      </c>
      <c r="T76" s="169" t="s">
        <v>28</v>
      </c>
      <c r="U76" s="170" t="s">
        <v>28</v>
      </c>
      <c r="V76" s="170" t="s">
        <v>28</v>
      </c>
      <c r="W76" s="171" t="s">
        <v>28</v>
      </c>
      <c r="X76" s="170" t="s">
        <v>28</v>
      </c>
      <c r="Y76" s="170" t="s">
        <v>28</v>
      </c>
      <c r="Z76" s="173" t="str">
        <f t="shared" si="13"/>
        <v>-</v>
      </c>
      <c r="AA76" s="174" t="str">
        <f t="shared" si="14"/>
        <v>-</v>
      </c>
      <c r="AB76" s="171" t="s">
        <v>28</v>
      </c>
      <c r="AC76" s="156"/>
      <c r="AD76" s="157" t="e">
        <f t="shared" si="15"/>
        <v>#VALUE!</v>
      </c>
      <c r="AE76" s="157" t="e">
        <f t="shared" si="16"/>
        <v>#VALUE!</v>
      </c>
      <c r="AF76" s="158" t="e">
        <f t="shared" si="17"/>
        <v>#VALUE!</v>
      </c>
      <c r="AG76" s="159" t="e">
        <f t="shared" si="18"/>
        <v>#VALUE!</v>
      </c>
      <c r="AH76" s="160" t="e">
        <f t="shared" si="19"/>
        <v>#VALUE!</v>
      </c>
      <c r="AI76" s="161" t="e">
        <f t="shared" si="20"/>
        <v>#VALUE!</v>
      </c>
      <c r="AJ76" s="162"/>
      <c r="AK76" s="162"/>
      <c r="AL76" s="162"/>
      <c r="AM76" s="162"/>
      <c r="AN76" s="162"/>
      <c r="AO76" s="162"/>
      <c r="AP76" s="162"/>
      <c r="AQ76" s="162"/>
      <c r="AR76" s="163"/>
      <c r="AS76" s="164"/>
    </row>
    <row r="77" spans="2:45" s="59" customFormat="1" ht="14.1" hidden="1" customHeight="1" x14ac:dyDescent="0.2">
      <c r="B77" s="167" t="s">
        <v>28</v>
      </c>
      <c r="C77" s="167" t="s">
        <v>28</v>
      </c>
      <c r="D77" s="168" t="s">
        <v>28</v>
      </c>
      <c r="E77" s="169" t="s">
        <v>28</v>
      </c>
      <c r="F77" s="169" t="s">
        <v>28</v>
      </c>
      <c r="G77" s="169" t="s">
        <v>28</v>
      </c>
      <c r="H77" s="170" t="s">
        <v>28</v>
      </c>
      <c r="I77" s="170" t="s">
        <v>28</v>
      </c>
      <c r="J77" s="170" t="str">
        <f t="shared" si="12"/>
        <v>-</v>
      </c>
      <c r="K77" s="170" t="s">
        <v>28</v>
      </c>
      <c r="L77" s="170" t="s">
        <v>28</v>
      </c>
      <c r="M77" s="171" t="s">
        <v>28</v>
      </c>
      <c r="N77" s="169" t="s">
        <v>28</v>
      </c>
      <c r="O77" s="169" t="s">
        <v>28</v>
      </c>
      <c r="P77" s="169" t="s">
        <v>28</v>
      </c>
      <c r="Q77" s="169" t="s">
        <v>28</v>
      </c>
      <c r="R77" s="169" t="s">
        <v>28</v>
      </c>
      <c r="S77" s="172" t="s">
        <v>28</v>
      </c>
      <c r="T77" s="169" t="s">
        <v>28</v>
      </c>
      <c r="U77" s="170" t="s">
        <v>28</v>
      </c>
      <c r="V77" s="170" t="s">
        <v>28</v>
      </c>
      <c r="W77" s="171" t="s">
        <v>28</v>
      </c>
      <c r="X77" s="170" t="s">
        <v>28</v>
      </c>
      <c r="Y77" s="170" t="s">
        <v>28</v>
      </c>
      <c r="Z77" s="173" t="str">
        <f t="shared" si="13"/>
        <v>-</v>
      </c>
      <c r="AA77" s="174" t="str">
        <f t="shared" si="14"/>
        <v>-</v>
      </c>
      <c r="AB77" s="171" t="s">
        <v>28</v>
      </c>
      <c r="AC77" s="156"/>
      <c r="AD77" s="157" t="e">
        <f t="shared" si="15"/>
        <v>#VALUE!</v>
      </c>
      <c r="AE77" s="157" t="e">
        <f t="shared" si="16"/>
        <v>#VALUE!</v>
      </c>
      <c r="AF77" s="158" t="e">
        <f t="shared" si="17"/>
        <v>#VALUE!</v>
      </c>
      <c r="AG77" s="159" t="e">
        <f t="shared" si="18"/>
        <v>#VALUE!</v>
      </c>
      <c r="AH77" s="160" t="e">
        <f t="shared" si="19"/>
        <v>#VALUE!</v>
      </c>
      <c r="AI77" s="161" t="e">
        <f t="shared" si="20"/>
        <v>#VALUE!</v>
      </c>
      <c r="AJ77" s="162"/>
      <c r="AK77" s="162"/>
      <c r="AL77" s="162"/>
      <c r="AM77" s="162"/>
      <c r="AN77" s="162"/>
      <c r="AO77" s="162"/>
      <c r="AP77" s="162"/>
      <c r="AQ77" s="162"/>
      <c r="AR77" s="163"/>
      <c r="AS77" s="164"/>
    </row>
    <row r="78" spans="2:45" s="59" customFormat="1" ht="14.1" hidden="1" customHeight="1" x14ac:dyDescent="0.2">
      <c r="B78" s="167" t="s">
        <v>28</v>
      </c>
      <c r="C78" s="167" t="s">
        <v>28</v>
      </c>
      <c r="D78" s="168" t="s">
        <v>28</v>
      </c>
      <c r="E78" s="169" t="s">
        <v>28</v>
      </c>
      <c r="F78" s="169" t="s">
        <v>28</v>
      </c>
      <c r="G78" s="169" t="s">
        <v>28</v>
      </c>
      <c r="H78" s="170" t="s">
        <v>28</v>
      </c>
      <c r="I78" s="170" t="s">
        <v>28</v>
      </c>
      <c r="J78" s="170" t="str">
        <f t="shared" si="12"/>
        <v>-</v>
      </c>
      <c r="K78" s="170" t="s">
        <v>28</v>
      </c>
      <c r="L78" s="170" t="s">
        <v>28</v>
      </c>
      <c r="M78" s="171" t="s">
        <v>28</v>
      </c>
      <c r="N78" s="169" t="s">
        <v>28</v>
      </c>
      <c r="O78" s="169" t="s">
        <v>28</v>
      </c>
      <c r="P78" s="169" t="s">
        <v>28</v>
      </c>
      <c r="Q78" s="169" t="s">
        <v>28</v>
      </c>
      <c r="R78" s="169" t="s">
        <v>28</v>
      </c>
      <c r="S78" s="172" t="s">
        <v>28</v>
      </c>
      <c r="T78" s="169" t="s">
        <v>28</v>
      </c>
      <c r="U78" s="170" t="s">
        <v>28</v>
      </c>
      <c r="V78" s="170" t="s">
        <v>28</v>
      </c>
      <c r="W78" s="171" t="s">
        <v>28</v>
      </c>
      <c r="X78" s="170" t="s">
        <v>28</v>
      </c>
      <c r="Y78" s="170" t="s">
        <v>28</v>
      </c>
      <c r="Z78" s="173" t="str">
        <f t="shared" si="13"/>
        <v>-</v>
      </c>
      <c r="AA78" s="174" t="str">
        <f t="shared" si="14"/>
        <v>-</v>
      </c>
      <c r="AB78" s="171" t="s">
        <v>28</v>
      </c>
      <c r="AC78" s="156"/>
      <c r="AD78" s="157" t="e">
        <f t="shared" si="15"/>
        <v>#VALUE!</v>
      </c>
      <c r="AE78" s="157" t="e">
        <f t="shared" si="16"/>
        <v>#VALUE!</v>
      </c>
      <c r="AF78" s="158" t="e">
        <f t="shared" si="17"/>
        <v>#VALUE!</v>
      </c>
      <c r="AG78" s="159" t="e">
        <f t="shared" si="18"/>
        <v>#VALUE!</v>
      </c>
      <c r="AH78" s="160" t="e">
        <f t="shared" si="19"/>
        <v>#VALUE!</v>
      </c>
      <c r="AI78" s="161" t="e">
        <f t="shared" si="20"/>
        <v>#VALUE!</v>
      </c>
      <c r="AJ78" s="162"/>
      <c r="AK78" s="162"/>
      <c r="AL78" s="162"/>
      <c r="AM78" s="162"/>
      <c r="AN78" s="162"/>
      <c r="AO78" s="162"/>
      <c r="AP78" s="162"/>
      <c r="AQ78" s="162"/>
      <c r="AR78" s="163"/>
      <c r="AS78" s="164"/>
    </row>
    <row r="79" spans="2:45" s="59" customFormat="1" ht="14.1" hidden="1" customHeight="1" x14ac:dyDescent="0.2">
      <c r="B79" s="167" t="s">
        <v>28</v>
      </c>
      <c r="C79" s="167" t="s">
        <v>28</v>
      </c>
      <c r="D79" s="168" t="s">
        <v>28</v>
      </c>
      <c r="E79" s="169" t="s">
        <v>28</v>
      </c>
      <c r="F79" s="169" t="s">
        <v>28</v>
      </c>
      <c r="G79" s="169" t="s">
        <v>28</v>
      </c>
      <c r="H79" s="170" t="s">
        <v>28</v>
      </c>
      <c r="I79" s="170" t="s">
        <v>28</v>
      </c>
      <c r="J79" s="170" t="str">
        <f t="shared" si="12"/>
        <v>-</v>
      </c>
      <c r="K79" s="170" t="s">
        <v>28</v>
      </c>
      <c r="L79" s="170" t="s">
        <v>28</v>
      </c>
      <c r="M79" s="171" t="s">
        <v>28</v>
      </c>
      <c r="N79" s="169" t="s">
        <v>28</v>
      </c>
      <c r="O79" s="169" t="s">
        <v>28</v>
      </c>
      <c r="P79" s="169" t="s">
        <v>28</v>
      </c>
      <c r="Q79" s="169" t="s">
        <v>28</v>
      </c>
      <c r="R79" s="169" t="s">
        <v>28</v>
      </c>
      <c r="S79" s="172" t="s">
        <v>28</v>
      </c>
      <c r="T79" s="169" t="s">
        <v>28</v>
      </c>
      <c r="U79" s="170" t="s">
        <v>28</v>
      </c>
      <c r="V79" s="170" t="s">
        <v>28</v>
      </c>
      <c r="W79" s="171" t="s">
        <v>28</v>
      </c>
      <c r="X79" s="170" t="s">
        <v>28</v>
      </c>
      <c r="Y79" s="170" t="s">
        <v>28</v>
      </c>
      <c r="Z79" s="173" t="str">
        <f t="shared" si="13"/>
        <v>-</v>
      </c>
      <c r="AA79" s="174" t="str">
        <f t="shared" si="14"/>
        <v>-</v>
      </c>
      <c r="AB79" s="171" t="s">
        <v>28</v>
      </c>
      <c r="AC79" s="156"/>
      <c r="AD79" s="157" t="e">
        <f t="shared" si="15"/>
        <v>#VALUE!</v>
      </c>
      <c r="AE79" s="157" t="e">
        <f t="shared" si="16"/>
        <v>#VALUE!</v>
      </c>
      <c r="AF79" s="158" t="e">
        <f t="shared" si="17"/>
        <v>#VALUE!</v>
      </c>
      <c r="AG79" s="159" t="e">
        <f t="shared" si="18"/>
        <v>#VALUE!</v>
      </c>
      <c r="AH79" s="160" t="e">
        <f t="shared" si="19"/>
        <v>#VALUE!</v>
      </c>
      <c r="AI79" s="161" t="e">
        <f t="shared" si="20"/>
        <v>#VALUE!</v>
      </c>
      <c r="AJ79" s="162"/>
      <c r="AK79" s="162"/>
      <c r="AL79" s="162"/>
      <c r="AM79" s="162"/>
      <c r="AN79" s="162"/>
      <c r="AO79" s="162"/>
      <c r="AP79" s="162"/>
      <c r="AQ79" s="162"/>
      <c r="AR79" s="163"/>
      <c r="AS79" s="164"/>
    </row>
    <row r="80" spans="2:45" s="59" customFormat="1" ht="14.1" hidden="1" customHeight="1" x14ac:dyDescent="0.2">
      <c r="B80" s="167" t="s">
        <v>28</v>
      </c>
      <c r="C80" s="167" t="s">
        <v>28</v>
      </c>
      <c r="D80" s="168" t="s">
        <v>28</v>
      </c>
      <c r="E80" s="169" t="s">
        <v>28</v>
      </c>
      <c r="F80" s="169" t="s">
        <v>28</v>
      </c>
      <c r="G80" s="169" t="s">
        <v>28</v>
      </c>
      <c r="H80" s="170" t="s">
        <v>28</v>
      </c>
      <c r="I80" s="170" t="s">
        <v>28</v>
      </c>
      <c r="J80" s="170" t="str">
        <f t="shared" si="12"/>
        <v>-</v>
      </c>
      <c r="K80" s="170" t="s">
        <v>28</v>
      </c>
      <c r="L80" s="170" t="s">
        <v>28</v>
      </c>
      <c r="M80" s="171" t="s">
        <v>28</v>
      </c>
      <c r="N80" s="169" t="s">
        <v>28</v>
      </c>
      <c r="O80" s="169" t="s">
        <v>28</v>
      </c>
      <c r="P80" s="169" t="s">
        <v>28</v>
      </c>
      <c r="Q80" s="169" t="s">
        <v>28</v>
      </c>
      <c r="R80" s="169" t="s">
        <v>28</v>
      </c>
      <c r="S80" s="172" t="s">
        <v>28</v>
      </c>
      <c r="T80" s="169" t="s">
        <v>28</v>
      </c>
      <c r="U80" s="170" t="s">
        <v>28</v>
      </c>
      <c r="V80" s="170" t="s">
        <v>28</v>
      </c>
      <c r="W80" s="171" t="s">
        <v>28</v>
      </c>
      <c r="X80" s="170" t="s">
        <v>28</v>
      </c>
      <c r="Y80" s="170" t="s">
        <v>28</v>
      </c>
      <c r="Z80" s="173" t="str">
        <f t="shared" si="13"/>
        <v>-</v>
      </c>
      <c r="AA80" s="174" t="str">
        <f t="shared" si="14"/>
        <v>-</v>
      </c>
      <c r="AB80" s="171" t="s">
        <v>28</v>
      </c>
      <c r="AC80" s="156"/>
      <c r="AD80" s="157" t="e">
        <f t="shared" si="15"/>
        <v>#VALUE!</v>
      </c>
      <c r="AE80" s="157" t="e">
        <f t="shared" si="16"/>
        <v>#VALUE!</v>
      </c>
      <c r="AF80" s="158" t="e">
        <f t="shared" si="17"/>
        <v>#VALUE!</v>
      </c>
      <c r="AG80" s="159" t="e">
        <f t="shared" si="18"/>
        <v>#VALUE!</v>
      </c>
      <c r="AH80" s="160" t="e">
        <f t="shared" si="19"/>
        <v>#VALUE!</v>
      </c>
      <c r="AI80" s="161" t="e">
        <f t="shared" si="20"/>
        <v>#VALUE!</v>
      </c>
      <c r="AJ80" s="162"/>
      <c r="AK80" s="162"/>
      <c r="AL80" s="162"/>
      <c r="AM80" s="162"/>
      <c r="AN80" s="162"/>
      <c r="AO80" s="162"/>
      <c r="AP80" s="162"/>
      <c r="AQ80" s="162"/>
      <c r="AR80" s="163"/>
      <c r="AS80" s="164"/>
    </row>
    <row r="81" spans="2:45" s="59" customFormat="1" ht="14.1" hidden="1" customHeight="1" x14ac:dyDescent="0.2">
      <c r="B81" s="167" t="s">
        <v>28</v>
      </c>
      <c r="C81" s="167" t="s">
        <v>28</v>
      </c>
      <c r="D81" s="168" t="s">
        <v>28</v>
      </c>
      <c r="E81" s="169" t="s">
        <v>28</v>
      </c>
      <c r="F81" s="169" t="s">
        <v>28</v>
      </c>
      <c r="G81" s="169" t="s">
        <v>28</v>
      </c>
      <c r="H81" s="170" t="s">
        <v>28</v>
      </c>
      <c r="I81" s="170" t="s">
        <v>28</v>
      </c>
      <c r="J81" s="170" t="str">
        <f t="shared" si="12"/>
        <v>-</v>
      </c>
      <c r="K81" s="170" t="s">
        <v>28</v>
      </c>
      <c r="L81" s="170" t="s">
        <v>28</v>
      </c>
      <c r="M81" s="171" t="s">
        <v>28</v>
      </c>
      <c r="N81" s="169" t="s">
        <v>28</v>
      </c>
      <c r="O81" s="169" t="s">
        <v>28</v>
      </c>
      <c r="P81" s="169" t="s">
        <v>28</v>
      </c>
      <c r="Q81" s="169" t="s">
        <v>28</v>
      </c>
      <c r="R81" s="169" t="s">
        <v>28</v>
      </c>
      <c r="S81" s="172" t="s">
        <v>28</v>
      </c>
      <c r="T81" s="169" t="s">
        <v>28</v>
      </c>
      <c r="U81" s="170" t="s">
        <v>28</v>
      </c>
      <c r="V81" s="170" t="s">
        <v>28</v>
      </c>
      <c r="W81" s="171" t="s">
        <v>28</v>
      </c>
      <c r="X81" s="170" t="s">
        <v>28</v>
      </c>
      <c r="Y81" s="170" t="s">
        <v>28</v>
      </c>
      <c r="Z81" s="173" t="str">
        <f t="shared" si="13"/>
        <v>-</v>
      </c>
      <c r="AA81" s="174" t="str">
        <f t="shared" si="14"/>
        <v>-</v>
      </c>
      <c r="AB81" s="171" t="s">
        <v>28</v>
      </c>
      <c r="AC81" s="156"/>
      <c r="AD81" s="157" t="e">
        <f t="shared" si="15"/>
        <v>#VALUE!</v>
      </c>
      <c r="AE81" s="157" t="e">
        <f t="shared" si="16"/>
        <v>#VALUE!</v>
      </c>
      <c r="AF81" s="158" t="e">
        <f t="shared" si="17"/>
        <v>#VALUE!</v>
      </c>
      <c r="AG81" s="159" t="e">
        <f t="shared" si="18"/>
        <v>#VALUE!</v>
      </c>
      <c r="AH81" s="160" t="e">
        <f t="shared" si="19"/>
        <v>#VALUE!</v>
      </c>
      <c r="AI81" s="161" t="e">
        <f t="shared" si="20"/>
        <v>#VALUE!</v>
      </c>
      <c r="AJ81" s="162"/>
      <c r="AK81" s="162"/>
      <c r="AL81" s="162"/>
      <c r="AM81" s="162"/>
      <c r="AN81" s="162"/>
      <c r="AO81" s="162"/>
      <c r="AP81" s="162"/>
      <c r="AQ81" s="162"/>
      <c r="AR81" s="163"/>
      <c r="AS81" s="164"/>
    </row>
    <row r="82" spans="2:45" s="59" customFormat="1" ht="14.1" hidden="1" customHeight="1" x14ac:dyDescent="0.2">
      <c r="B82" s="167" t="s">
        <v>28</v>
      </c>
      <c r="C82" s="167" t="s">
        <v>28</v>
      </c>
      <c r="D82" s="168" t="s">
        <v>28</v>
      </c>
      <c r="E82" s="169" t="s">
        <v>28</v>
      </c>
      <c r="F82" s="169" t="s">
        <v>28</v>
      </c>
      <c r="G82" s="169" t="s">
        <v>28</v>
      </c>
      <c r="H82" s="170" t="s">
        <v>28</v>
      </c>
      <c r="I82" s="170" t="s">
        <v>28</v>
      </c>
      <c r="J82" s="170" t="str">
        <f t="shared" si="12"/>
        <v>-</v>
      </c>
      <c r="K82" s="170" t="s">
        <v>28</v>
      </c>
      <c r="L82" s="170" t="s">
        <v>28</v>
      </c>
      <c r="M82" s="171" t="s">
        <v>28</v>
      </c>
      <c r="N82" s="169" t="s">
        <v>28</v>
      </c>
      <c r="O82" s="169" t="s">
        <v>28</v>
      </c>
      <c r="P82" s="169" t="s">
        <v>28</v>
      </c>
      <c r="Q82" s="169" t="s">
        <v>28</v>
      </c>
      <c r="R82" s="169" t="s">
        <v>28</v>
      </c>
      <c r="S82" s="172" t="s">
        <v>28</v>
      </c>
      <c r="T82" s="169" t="s">
        <v>28</v>
      </c>
      <c r="U82" s="170" t="s">
        <v>28</v>
      </c>
      <c r="V82" s="170" t="s">
        <v>28</v>
      </c>
      <c r="W82" s="171" t="s">
        <v>28</v>
      </c>
      <c r="X82" s="170" t="s">
        <v>28</v>
      </c>
      <c r="Y82" s="170" t="s">
        <v>28</v>
      </c>
      <c r="Z82" s="173" t="str">
        <f t="shared" si="13"/>
        <v>-</v>
      </c>
      <c r="AA82" s="174" t="str">
        <f t="shared" si="14"/>
        <v>-</v>
      </c>
      <c r="AB82" s="171" t="s">
        <v>28</v>
      </c>
      <c r="AC82" s="156"/>
      <c r="AD82" s="157" t="e">
        <f t="shared" si="15"/>
        <v>#VALUE!</v>
      </c>
      <c r="AE82" s="157" t="e">
        <f t="shared" si="16"/>
        <v>#VALUE!</v>
      </c>
      <c r="AF82" s="158" t="e">
        <f t="shared" si="17"/>
        <v>#VALUE!</v>
      </c>
      <c r="AG82" s="159" t="e">
        <f t="shared" si="18"/>
        <v>#VALUE!</v>
      </c>
      <c r="AH82" s="160" t="e">
        <f t="shared" si="19"/>
        <v>#VALUE!</v>
      </c>
      <c r="AI82" s="161" t="e">
        <f t="shared" si="20"/>
        <v>#VALUE!</v>
      </c>
      <c r="AJ82" s="162"/>
      <c r="AK82" s="162"/>
      <c r="AL82" s="162"/>
      <c r="AM82" s="162"/>
      <c r="AN82" s="162"/>
      <c r="AO82" s="162"/>
      <c r="AP82" s="162"/>
      <c r="AQ82" s="162"/>
      <c r="AR82" s="163"/>
      <c r="AS82" s="164"/>
    </row>
    <row r="83" spans="2:45" s="59" customFormat="1" ht="14.1" hidden="1" customHeight="1" x14ac:dyDescent="0.2">
      <c r="B83" s="167" t="s">
        <v>28</v>
      </c>
      <c r="C83" s="167" t="s">
        <v>28</v>
      </c>
      <c r="D83" s="168" t="s">
        <v>28</v>
      </c>
      <c r="E83" s="169" t="s">
        <v>28</v>
      </c>
      <c r="F83" s="169" t="s">
        <v>28</v>
      </c>
      <c r="G83" s="169" t="s">
        <v>28</v>
      </c>
      <c r="H83" s="170" t="s">
        <v>28</v>
      </c>
      <c r="I83" s="170" t="s">
        <v>28</v>
      </c>
      <c r="J83" s="170" t="str">
        <f t="shared" si="12"/>
        <v>-</v>
      </c>
      <c r="K83" s="170" t="s">
        <v>28</v>
      </c>
      <c r="L83" s="170" t="s">
        <v>28</v>
      </c>
      <c r="M83" s="171" t="s">
        <v>28</v>
      </c>
      <c r="N83" s="169" t="s">
        <v>28</v>
      </c>
      <c r="O83" s="169" t="s">
        <v>28</v>
      </c>
      <c r="P83" s="169" t="s">
        <v>28</v>
      </c>
      <c r="Q83" s="169" t="s">
        <v>28</v>
      </c>
      <c r="R83" s="169" t="s">
        <v>28</v>
      </c>
      <c r="S83" s="172" t="s">
        <v>28</v>
      </c>
      <c r="T83" s="169" t="s">
        <v>28</v>
      </c>
      <c r="U83" s="170" t="s">
        <v>28</v>
      </c>
      <c r="V83" s="170" t="s">
        <v>28</v>
      </c>
      <c r="W83" s="171" t="s">
        <v>28</v>
      </c>
      <c r="X83" s="170" t="s">
        <v>28</v>
      </c>
      <c r="Y83" s="170" t="s">
        <v>28</v>
      </c>
      <c r="Z83" s="173" t="str">
        <f t="shared" si="13"/>
        <v>-</v>
      </c>
      <c r="AA83" s="174" t="str">
        <f t="shared" si="14"/>
        <v>-</v>
      </c>
      <c r="AB83" s="171" t="s">
        <v>28</v>
      </c>
      <c r="AC83" s="156"/>
      <c r="AD83" s="157" t="e">
        <f t="shared" si="15"/>
        <v>#VALUE!</v>
      </c>
      <c r="AE83" s="157" t="e">
        <f t="shared" si="16"/>
        <v>#VALUE!</v>
      </c>
      <c r="AF83" s="158" t="e">
        <f t="shared" si="17"/>
        <v>#VALUE!</v>
      </c>
      <c r="AG83" s="159" t="e">
        <f t="shared" si="18"/>
        <v>#VALUE!</v>
      </c>
      <c r="AH83" s="160" t="e">
        <f t="shared" si="19"/>
        <v>#VALUE!</v>
      </c>
      <c r="AI83" s="161" t="e">
        <f t="shared" si="20"/>
        <v>#VALUE!</v>
      </c>
      <c r="AJ83" s="162"/>
      <c r="AK83" s="162"/>
      <c r="AL83" s="162"/>
      <c r="AM83" s="162"/>
      <c r="AN83" s="162"/>
      <c r="AO83" s="162"/>
      <c r="AP83" s="162"/>
      <c r="AQ83" s="162"/>
      <c r="AR83" s="163"/>
      <c r="AS83" s="164"/>
    </row>
    <row r="84" spans="2:45" s="59" customFormat="1" ht="14.1" hidden="1" customHeight="1" x14ac:dyDescent="0.2">
      <c r="B84" s="167" t="s">
        <v>28</v>
      </c>
      <c r="C84" s="167" t="s">
        <v>28</v>
      </c>
      <c r="D84" s="168" t="s">
        <v>28</v>
      </c>
      <c r="E84" s="169" t="s">
        <v>28</v>
      </c>
      <c r="F84" s="169" t="s">
        <v>28</v>
      </c>
      <c r="G84" s="169" t="s">
        <v>28</v>
      </c>
      <c r="H84" s="170" t="s">
        <v>28</v>
      </c>
      <c r="I84" s="170" t="s">
        <v>28</v>
      </c>
      <c r="J84" s="170" t="str">
        <f t="shared" si="12"/>
        <v>-</v>
      </c>
      <c r="K84" s="170" t="s">
        <v>28</v>
      </c>
      <c r="L84" s="170" t="s">
        <v>28</v>
      </c>
      <c r="M84" s="171" t="s">
        <v>28</v>
      </c>
      <c r="N84" s="169" t="s">
        <v>28</v>
      </c>
      <c r="O84" s="169" t="s">
        <v>28</v>
      </c>
      <c r="P84" s="169" t="s">
        <v>28</v>
      </c>
      <c r="Q84" s="169" t="s">
        <v>28</v>
      </c>
      <c r="R84" s="169" t="s">
        <v>28</v>
      </c>
      <c r="S84" s="172" t="s">
        <v>28</v>
      </c>
      <c r="T84" s="169" t="s">
        <v>28</v>
      </c>
      <c r="U84" s="170" t="s">
        <v>28</v>
      </c>
      <c r="V84" s="170" t="s">
        <v>28</v>
      </c>
      <c r="W84" s="171" t="s">
        <v>28</v>
      </c>
      <c r="X84" s="170" t="s">
        <v>28</v>
      </c>
      <c r="Y84" s="170" t="s">
        <v>28</v>
      </c>
      <c r="Z84" s="173" t="str">
        <f t="shared" si="13"/>
        <v>-</v>
      </c>
      <c r="AA84" s="174" t="str">
        <f t="shared" si="14"/>
        <v>-</v>
      </c>
      <c r="AB84" s="171" t="s">
        <v>28</v>
      </c>
      <c r="AC84" s="156"/>
      <c r="AD84" s="157" t="e">
        <f t="shared" si="15"/>
        <v>#VALUE!</v>
      </c>
      <c r="AE84" s="157" t="e">
        <f t="shared" si="16"/>
        <v>#VALUE!</v>
      </c>
      <c r="AF84" s="158" t="e">
        <f t="shared" si="17"/>
        <v>#VALUE!</v>
      </c>
      <c r="AG84" s="159" t="e">
        <f t="shared" si="18"/>
        <v>#VALUE!</v>
      </c>
      <c r="AH84" s="160" t="e">
        <f t="shared" si="19"/>
        <v>#VALUE!</v>
      </c>
      <c r="AI84" s="161" t="e">
        <f t="shared" si="20"/>
        <v>#VALUE!</v>
      </c>
      <c r="AJ84" s="162"/>
      <c r="AK84" s="162"/>
      <c r="AL84" s="162"/>
      <c r="AM84" s="162"/>
      <c r="AN84" s="162"/>
      <c r="AO84" s="162"/>
      <c r="AP84" s="162"/>
      <c r="AQ84" s="162"/>
      <c r="AR84" s="163"/>
      <c r="AS84" s="164"/>
    </row>
    <row r="85" spans="2:45" s="59" customFormat="1" ht="14.1" hidden="1" customHeight="1" x14ac:dyDescent="0.2">
      <c r="B85" s="167" t="s">
        <v>28</v>
      </c>
      <c r="C85" s="167" t="s">
        <v>28</v>
      </c>
      <c r="D85" s="168" t="s">
        <v>28</v>
      </c>
      <c r="E85" s="169" t="s">
        <v>28</v>
      </c>
      <c r="F85" s="169" t="s">
        <v>28</v>
      </c>
      <c r="G85" s="169" t="s">
        <v>28</v>
      </c>
      <c r="H85" s="170" t="s">
        <v>28</v>
      </c>
      <c r="I85" s="170" t="s">
        <v>28</v>
      </c>
      <c r="J85" s="170" t="str">
        <f t="shared" si="12"/>
        <v>-</v>
      </c>
      <c r="K85" s="170" t="s">
        <v>28</v>
      </c>
      <c r="L85" s="170" t="s">
        <v>28</v>
      </c>
      <c r="M85" s="171" t="s">
        <v>28</v>
      </c>
      <c r="N85" s="169" t="s">
        <v>28</v>
      </c>
      <c r="O85" s="169" t="s">
        <v>28</v>
      </c>
      <c r="P85" s="169" t="s">
        <v>28</v>
      </c>
      <c r="Q85" s="169" t="s">
        <v>28</v>
      </c>
      <c r="R85" s="169" t="s">
        <v>28</v>
      </c>
      <c r="S85" s="172" t="s">
        <v>28</v>
      </c>
      <c r="T85" s="169" t="s">
        <v>28</v>
      </c>
      <c r="U85" s="170" t="s">
        <v>28</v>
      </c>
      <c r="V85" s="170" t="s">
        <v>28</v>
      </c>
      <c r="W85" s="171" t="s">
        <v>28</v>
      </c>
      <c r="X85" s="170" t="s">
        <v>28</v>
      </c>
      <c r="Y85" s="170" t="s">
        <v>28</v>
      </c>
      <c r="Z85" s="173" t="str">
        <f t="shared" si="13"/>
        <v>-</v>
      </c>
      <c r="AA85" s="174" t="str">
        <f t="shared" si="14"/>
        <v>-</v>
      </c>
      <c r="AB85" s="171" t="s">
        <v>28</v>
      </c>
      <c r="AC85" s="156"/>
      <c r="AD85" s="157" t="e">
        <f t="shared" si="15"/>
        <v>#VALUE!</v>
      </c>
      <c r="AE85" s="157" t="e">
        <f t="shared" si="16"/>
        <v>#VALUE!</v>
      </c>
      <c r="AF85" s="158" t="e">
        <f t="shared" si="17"/>
        <v>#VALUE!</v>
      </c>
      <c r="AG85" s="159" t="e">
        <f t="shared" si="18"/>
        <v>#VALUE!</v>
      </c>
      <c r="AH85" s="160" t="e">
        <f t="shared" si="19"/>
        <v>#VALUE!</v>
      </c>
      <c r="AI85" s="161" t="e">
        <f t="shared" si="20"/>
        <v>#VALUE!</v>
      </c>
      <c r="AJ85" s="162"/>
      <c r="AK85" s="162"/>
      <c r="AL85" s="162"/>
      <c r="AM85" s="162"/>
      <c r="AN85" s="162"/>
      <c r="AO85" s="162"/>
      <c r="AP85" s="162"/>
      <c r="AQ85" s="162"/>
      <c r="AR85" s="163"/>
      <c r="AS85" s="164"/>
    </row>
    <row r="86" spans="2:45" s="59" customFormat="1" ht="14.1" hidden="1" customHeight="1" x14ac:dyDescent="0.2">
      <c r="B86" s="167" t="s">
        <v>28</v>
      </c>
      <c r="C86" s="167" t="s">
        <v>28</v>
      </c>
      <c r="D86" s="168" t="s">
        <v>28</v>
      </c>
      <c r="E86" s="169" t="s">
        <v>28</v>
      </c>
      <c r="F86" s="169" t="s">
        <v>28</v>
      </c>
      <c r="G86" s="169" t="s">
        <v>28</v>
      </c>
      <c r="H86" s="170" t="s">
        <v>28</v>
      </c>
      <c r="I86" s="170" t="s">
        <v>28</v>
      </c>
      <c r="J86" s="170" t="str">
        <f t="shared" si="12"/>
        <v>-</v>
      </c>
      <c r="K86" s="170" t="s">
        <v>28</v>
      </c>
      <c r="L86" s="170" t="s">
        <v>28</v>
      </c>
      <c r="M86" s="171" t="s">
        <v>28</v>
      </c>
      <c r="N86" s="169" t="s">
        <v>28</v>
      </c>
      <c r="O86" s="169" t="s">
        <v>28</v>
      </c>
      <c r="P86" s="169" t="s">
        <v>28</v>
      </c>
      <c r="Q86" s="169" t="s">
        <v>28</v>
      </c>
      <c r="R86" s="169" t="s">
        <v>28</v>
      </c>
      <c r="S86" s="172" t="s">
        <v>28</v>
      </c>
      <c r="T86" s="169" t="s">
        <v>28</v>
      </c>
      <c r="U86" s="170" t="s">
        <v>28</v>
      </c>
      <c r="V86" s="170" t="s">
        <v>28</v>
      </c>
      <c r="W86" s="171" t="s">
        <v>28</v>
      </c>
      <c r="X86" s="170" t="s">
        <v>28</v>
      </c>
      <c r="Y86" s="170" t="s">
        <v>28</v>
      </c>
      <c r="Z86" s="173" t="str">
        <f t="shared" si="13"/>
        <v>-</v>
      </c>
      <c r="AA86" s="174" t="str">
        <f t="shared" si="14"/>
        <v>-</v>
      </c>
      <c r="AB86" s="171" t="s">
        <v>28</v>
      </c>
      <c r="AC86" s="156"/>
      <c r="AD86" s="157" t="e">
        <f t="shared" si="15"/>
        <v>#VALUE!</v>
      </c>
      <c r="AE86" s="157" t="e">
        <f t="shared" si="16"/>
        <v>#VALUE!</v>
      </c>
      <c r="AF86" s="158" t="e">
        <f t="shared" si="17"/>
        <v>#VALUE!</v>
      </c>
      <c r="AG86" s="159" t="e">
        <f t="shared" si="18"/>
        <v>#VALUE!</v>
      </c>
      <c r="AH86" s="160" t="e">
        <f t="shared" si="19"/>
        <v>#VALUE!</v>
      </c>
      <c r="AI86" s="161" t="e">
        <f t="shared" si="20"/>
        <v>#VALUE!</v>
      </c>
      <c r="AJ86" s="162"/>
      <c r="AK86" s="162"/>
      <c r="AL86" s="162"/>
      <c r="AM86" s="162"/>
      <c r="AN86" s="162"/>
      <c r="AO86" s="162"/>
      <c r="AP86" s="162"/>
      <c r="AQ86" s="162"/>
      <c r="AR86" s="163"/>
      <c r="AS86" s="164"/>
    </row>
    <row r="87" spans="2:45" s="59" customFormat="1" ht="14.1" hidden="1" customHeight="1" x14ac:dyDescent="0.2">
      <c r="B87" s="167" t="s">
        <v>28</v>
      </c>
      <c r="C87" s="167" t="s">
        <v>28</v>
      </c>
      <c r="D87" s="168" t="s">
        <v>28</v>
      </c>
      <c r="E87" s="169" t="s">
        <v>28</v>
      </c>
      <c r="F87" s="169" t="s">
        <v>28</v>
      </c>
      <c r="G87" s="169" t="s">
        <v>28</v>
      </c>
      <c r="H87" s="170" t="s">
        <v>28</v>
      </c>
      <c r="I87" s="170" t="s">
        <v>28</v>
      </c>
      <c r="J87" s="170" t="str">
        <f t="shared" si="12"/>
        <v>-</v>
      </c>
      <c r="K87" s="170" t="s">
        <v>28</v>
      </c>
      <c r="L87" s="170" t="s">
        <v>28</v>
      </c>
      <c r="M87" s="171" t="s">
        <v>28</v>
      </c>
      <c r="N87" s="169" t="s">
        <v>28</v>
      </c>
      <c r="O87" s="169" t="s">
        <v>28</v>
      </c>
      <c r="P87" s="169" t="s">
        <v>28</v>
      </c>
      <c r="Q87" s="169" t="s">
        <v>28</v>
      </c>
      <c r="R87" s="169" t="s">
        <v>28</v>
      </c>
      <c r="S87" s="172" t="s">
        <v>28</v>
      </c>
      <c r="T87" s="169" t="s">
        <v>28</v>
      </c>
      <c r="U87" s="170" t="s">
        <v>28</v>
      </c>
      <c r="V87" s="170" t="s">
        <v>28</v>
      </c>
      <c r="W87" s="171" t="s">
        <v>28</v>
      </c>
      <c r="X87" s="170" t="s">
        <v>28</v>
      </c>
      <c r="Y87" s="170" t="s">
        <v>28</v>
      </c>
      <c r="Z87" s="173" t="str">
        <f t="shared" si="13"/>
        <v>-</v>
      </c>
      <c r="AA87" s="174" t="str">
        <f t="shared" si="14"/>
        <v>-</v>
      </c>
      <c r="AB87" s="171" t="s">
        <v>28</v>
      </c>
      <c r="AC87" s="156"/>
      <c r="AD87" s="157" t="e">
        <f t="shared" si="15"/>
        <v>#VALUE!</v>
      </c>
      <c r="AE87" s="157" t="e">
        <f t="shared" si="16"/>
        <v>#VALUE!</v>
      </c>
      <c r="AF87" s="158" t="e">
        <f t="shared" si="17"/>
        <v>#VALUE!</v>
      </c>
      <c r="AG87" s="159" t="e">
        <f t="shared" si="18"/>
        <v>#VALUE!</v>
      </c>
      <c r="AH87" s="160" t="e">
        <f t="shared" si="19"/>
        <v>#VALUE!</v>
      </c>
      <c r="AI87" s="161" t="e">
        <f t="shared" si="20"/>
        <v>#VALUE!</v>
      </c>
      <c r="AJ87" s="162"/>
      <c r="AK87" s="162"/>
      <c r="AL87" s="162"/>
      <c r="AM87" s="162"/>
      <c r="AN87" s="162"/>
      <c r="AO87" s="162"/>
      <c r="AP87" s="162"/>
      <c r="AQ87" s="162"/>
      <c r="AR87" s="163"/>
      <c r="AS87" s="164"/>
    </row>
    <row r="88" spans="2:45" s="59" customFormat="1" ht="14.1" hidden="1" customHeight="1" x14ac:dyDescent="0.2">
      <c r="B88" s="167" t="s">
        <v>28</v>
      </c>
      <c r="C88" s="167" t="s">
        <v>28</v>
      </c>
      <c r="D88" s="168" t="s">
        <v>28</v>
      </c>
      <c r="E88" s="169" t="s">
        <v>28</v>
      </c>
      <c r="F88" s="169" t="s">
        <v>28</v>
      </c>
      <c r="G88" s="169" t="s">
        <v>28</v>
      </c>
      <c r="H88" s="170" t="s">
        <v>28</v>
      </c>
      <c r="I88" s="170" t="s">
        <v>28</v>
      </c>
      <c r="J88" s="170" t="str">
        <f t="shared" si="12"/>
        <v>-</v>
      </c>
      <c r="K88" s="170" t="s">
        <v>28</v>
      </c>
      <c r="L88" s="170" t="s">
        <v>28</v>
      </c>
      <c r="M88" s="171" t="s">
        <v>28</v>
      </c>
      <c r="N88" s="169" t="s">
        <v>28</v>
      </c>
      <c r="O88" s="169" t="s">
        <v>28</v>
      </c>
      <c r="P88" s="169" t="s">
        <v>28</v>
      </c>
      <c r="Q88" s="169" t="s">
        <v>28</v>
      </c>
      <c r="R88" s="169" t="s">
        <v>28</v>
      </c>
      <c r="S88" s="172" t="s">
        <v>28</v>
      </c>
      <c r="T88" s="169" t="s">
        <v>28</v>
      </c>
      <c r="U88" s="170" t="s">
        <v>28</v>
      </c>
      <c r="V88" s="170" t="s">
        <v>28</v>
      </c>
      <c r="W88" s="171" t="s">
        <v>28</v>
      </c>
      <c r="X88" s="170" t="s">
        <v>28</v>
      </c>
      <c r="Y88" s="170" t="s">
        <v>28</v>
      </c>
      <c r="Z88" s="173" t="str">
        <f t="shared" si="13"/>
        <v>-</v>
      </c>
      <c r="AA88" s="174" t="str">
        <f t="shared" si="14"/>
        <v>-</v>
      </c>
      <c r="AB88" s="171" t="s">
        <v>28</v>
      </c>
      <c r="AC88" s="156"/>
      <c r="AD88" s="157" t="e">
        <f t="shared" si="15"/>
        <v>#VALUE!</v>
      </c>
      <c r="AE88" s="157" t="e">
        <f t="shared" si="16"/>
        <v>#VALUE!</v>
      </c>
      <c r="AF88" s="158" t="e">
        <f t="shared" si="17"/>
        <v>#VALUE!</v>
      </c>
      <c r="AG88" s="159" t="e">
        <f t="shared" si="18"/>
        <v>#VALUE!</v>
      </c>
      <c r="AH88" s="160" t="e">
        <f t="shared" si="19"/>
        <v>#VALUE!</v>
      </c>
      <c r="AI88" s="161" t="e">
        <f t="shared" si="20"/>
        <v>#VALUE!</v>
      </c>
      <c r="AJ88" s="162"/>
      <c r="AK88" s="162"/>
      <c r="AL88" s="162"/>
      <c r="AM88" s="162"/>
      <c r="AN88" s="162"/>
      <c r="AO88" s="162"/>
      <c r="AP88" s="162"/>
      <c r="AQ88" s="162"/>
      <c r="AR88" s="163"/>
      <c r="AS88" s="164"/>
    </row>
    <row r="89" spans="2:45" s="59" customFormat="1" ht="14.1" hidden="1" customHeight="1" x14ac:dyDescent="0.2">
      <c r="B89" s="167" t="s">
        <v>28</v>
      </c>
      <c r="C89" s="167" t="s">
        <v>28</v>
      </c>
      <c r="D89" s="168" t="s">
        <v>28</v>
      </c>
      <c r="E89" s="169" t="s">
        <v>28</v>
      </c>
      <c r="F89" s="169" t="s">
        <v>28</v>
      </c>
      <c r="G89" s="169" t="s">
        <v>28</v>
      </c>
      <c r="H89" s="170" t="s">
        <v>28</v>
      </c>
      <c r="I89" s="170" t="s">
        <v>28</v>
      </c>
      <c r="J89" s="170" t="str">
        <f t="shared" ref="J89:J120" si="21">IF(AND(ISNUMBER(H89),ISNUMBER(I89)),H89-I89,"-")</f>
        <v>-</v>
      </c>
      <c r="K89" s="170" t="s">
        <v>28</v>
      </c>
      <c r="L89" s="170" t="s">
        <v>28</v>
      </c>
      <c r="M89" s="171" t="s">
        <v>28</v>
      </c>
      <c r="N89" s="169" t="s">
        <v>28</v>
      </c>
      <c r="O89" s="169" t="s">
        <v>28</v>
      </c>
      <c r="P89" s="169" t="s">
        <v>28</v>
      </c>
      <c r="Q89" s="169" t="s">
        <v>28</v>
      </c>
      <c r="R89" s="169" t="s">
        <v>28</v>
      </c>
      <c r="S89" s="172" t="s">
        <v>28</v>
      </c>
      <c r="T89" s="169" t="s">
        <v>28</v>
      </c>
      <c r="U89" s="170" t="s">
        <v>28</v>
      </c>
      <c r="V89" s="170" t="s">
        <v>28</v>
      </c>
      <c r="W89" s="171" t="s">
        <v>28</v>
      </c>
      <c r="X89" s="170" t="s">
        <v>28</v>
      </c>
      <c r="Y89" s="170" t="s">
        <v>28</v>
      </c>
      <c r="Z89" s="173" t="str">
        <f t="shared" ref="Z89:Z94" si="22">IF(AND(ISNUMBER(P89),ISNUMBER(U89)),P89*U89/1000,"-")</f>
        <v>-</v>
      </c>
      <c r="AA89" s="174" t="str">
        <f t="shared" ref="AA89:AA120" si="23">IF(AND(ISNUMBER(W89),ISNUMBER(Z89)),W89-Z89,"-")</f>
        <v>-</v>
      </c>
      <c r="AB89" s="171" t="s">
        <v>28</v>
      </c>
      <c r="AC89" s="156"/>
      <c r="AD89" s="157" t="e">
        <f t="shared" ref="AD89:AD94" si="24">G89/E89*100</f>
        <v>#VALUE!</v>
      </c>
      <c r="AE89" s="157" t="e">
        <f t="shared" ref="AE89:AE94" si="25">(G89-P89)/E89*100</f>
        <v>#VALUE!</v>
      </c>
      <c r="AF89" s="158" t="e">
        <f t="shared" ref="AF89:AF94" si="26">(E89*J89+G89*I89)/1000</f>
        <v>#VALUE!</v>
      </c>
      <c r="AG89" s="159" t="e">
        <f t="shared" ref="AG89:AG120" si="27">AB89/AF89</f>
        <v>#VALUE!</v>
      </c>
      <c r="AH89" s="160" t="e">
        <f t="shared" ref="AH89:AH94" si="28">(N89*U89-O89*V89)/1000</f>
        <v>#VALUE!</v>
      </c>
      <c r="AI89" s="161" t="e">
        <f t="shared" ref="AI89:AI120" si="29">W89/AH89</f>
        <v>#VALUE!</v>
      </c>
      <c r="AJ89" s="162"/>
      <c r="AK89" s="162"/>
      <c r="AL89" s="162"/>
      <c r="AM89" s="162"/>
      <c r="AN89" s="162"/>
      <c r="AO89" s="162"/>
      <c r="AP89" s="162"/>
      <c r="AQ89" s="162"/>
      <c r="AR89" s="163"/>
      <c r="AS89" s="164"/>
    </row>
    <row r="90" spans="2:45" s="59" customFormat="1" ht="14.1" hidden="1" customHeight="1" x14ac:dyDescent="0.2">
      <c r="B90" s="167" t="s">
        <v>28</v>
      </c>
      <c r="C90" s="167" t="s">
        <v>28</v>
      </c>
      <c r="D90" s="168" t="s">
        <v>28</v>
      </c>
      <c r="E90" s="169" t="s">
        <v>28</v>
      </c>
      <c r="F90" s="169" t="s">
        <v>28</v>
      </c>
      <c r="G90" s="169" t="s">
        <v>28</v>
      </c>
      <c r="H90" s="170" t="s">
        <v>28</v>
      </c>
      <c r="I90" s="170" t="s">
        <v>28</v>
      </c>
      <c r="J90" s="170" t="str">
        <f t="shared" si="21"/>
        <v>-</v>
      </c>
      <c r="K90" s="170" t="s">
        <v>28</v>
      </c>
      <c r="L90" s="170" t="s">
        <v>28</v>
      </c>
      <c r="M90" s="171" t="s">
        <v>28</v>
      </c>
      <c r="N90" s="169" t="s">
        <v>28</v>
      </c>
      <c r="O90" s="169" t="s">
        <v>28</v>
      </c>
      <c r="P90" s="169" t="s">
        <v>28</v>
      </c>
      <c r="Q90" s="169" t="s">
        <v>28</v>
      </c>
      <c r="R90" s="169" t="s">
        <v>28</v>
      </c>
      <c r="S90" s="172" t="s">
        <v>28</v>
      </c>
      <c r="T90" s="169" t="s">
        <v>28</v>
      </c>
      <c r="U90" s="170" t="s">
        <v>28</v>
      </c>
      <c r="V90" s="170" t="s">
        <v>28</v>
      </c>
      <c r="W90" s="171" t="s">
        <v>28</v>
      </c>
      <c r="X90" s="170" t="s">
        <v>28</v>
      </c>
      <c r="Y90" s="170" t="s">
        <v>28</v>
      </c>
      <c r="Z90" s="173" t="str">
        <f t="shared" si="22"/>
        <v>-</v>
      </c>
      <c r="AA90" s="174" t="str">
        <f t="shared" si="23"/>
        <v>-</v>
      </c>
      <c r="AB90" s="171" t="s">
        <v>28</v>
      </c>
      <c r="AC90" s="156"/>
      <c r="AD90" s="157" t="e">
        <f t="shared" si="24"/>
        <v>#VALUE!</v>
      </c>
      <c r="AE90" s="157" t="e">
        <f t="shared" si="25"/>
        <v>#VALUE!</v>
      </c>
      <c r="AF90" s="158" t="e">
        <f t="shared" si="26"/>
        <v>#VALUE!</v>
      </c>
      <c r="AG90" s="159" t="e">
        <f t="shared" si="27"/>
        <v>#VALUE!</v>
      </c>
      <c r="AH90" s="160" t="e">
        <f t="shared" si="28"/>
        <v>#VALUE!</v>
      </c>
      <c r="AI90" s="161" t="e">
        <f t="shared" si="29"/>
        <v>#VALUE!</v>
      </c>
      <c r="AJ90" s="162"/>
      <c r="AK90" s="162"/>
      <c r="AL90" s="162"/>
      <c r="AM90" s="162"/>
      <c r="AN90" s="162"/>
      <c r="AO90" s="162"/>
      <c r="AP90" s="162"/>
      <c r="AQ90" s="162"/>
      <c r="AR90" s="163"/>
      <c r="AS90" s="164"/>
    </row>
    <row r="91" spans="2:45" s="59" customFormat="1" ht="14.1" hidden="1" customHeight="1" x14ac:dyDescent="0.2">
      <c r="B91" s="167" t="s">
        <v>28</v>
      </c>
      <c r="C91" s="167" t="s">
        <v>28</v>
      </c>
      <c r="D91" s="168" t="s">
        <v>28</v>
      </c>
      <c r="E91" s="169" t="s">
        <v>28</v>
      </c>
      <c r="F91" s="169" t="s">
        <v>28</v>
      </c>
      <c r="G91" s="169" t="s">
        <v>28</v>
      </c>
      <c r="H91" s="170" t="s">
        <v>28</v>
      </c>
      <c r="I91" s="170" t="s">
        <v>28</v>
      </c>
      <c r="J91" s="170" t="str">
        <f t="shared" si="21"/>
        <v>-</v>
      </c>
      <c r="K91" s="170" t="s">
        <v>28</v>
      </c>
      <c r="L91" s="170" t="s">
        <v>28</v>
      </c>
      <c r="M91" s="171" t="s">
        <v>28</v>
      </c>
      <c r="N91" s="169" t="s">
        <v>28</v>
      </c>
      <c r="O91" s="169" t="s">
        <v>28</v>
      </c>
      <c r="P91" s="169" t="s">
        <v>28</v>
      </c>
      <c r="Q91" s="169" t="s">
        <v>28</v>
      </c>
      <c r="R91" s="169" t="s">
        <v>28</v>
      </c>
      <c r="S91" s="172" t="s">
        <v>28</v>
      </c>
      <c r="T91" s="169" t="s">
        <v>28</v>
      </c>
      <c r="U91" s="170" t="s">
        <v>28</v>
      </c>
      <c r="V91" s="170" t="s">
        <v>28</v>
      </c>
      <c r="W91" s="171" t="s">
        <v>28</v>
      </c>
      <c r="X91" s="170" t="s">
        <v>28</v>
      </c>
      <c r="Y91" s="170" t="s">
        <v>28</v>
      </c>
      <c r="Z91" s="173" t="str">
        <f t="shared" si="22"/>
        <v>-</v>
      </c>
      <c r="AA91" s="174" t="str">
        <f t="shared" si="23"/>
        <v>-</v>
      </c>
      <c r="AB91" s="171" t="s">
        <v>28</v>
      </c>
      <c r="AC91" s="156"/>
      <c r="AD91" s="157" t="e">
        <f t="shared" si="24"/>
        <v>#VALUE!</v>
      </c>
      <c r="AE91" s="157" t="e">
        <f t="shared" si="25"/>
        <v>#VALUE!</v>
      </c>
      <c r="AF91" s="158" t="e">
        <f t="shared" si="26"/>
        <v>#VALUE!</v>
      </c>
      <c r="AG91" s="159" t="e">
        <f t="shared" si="27"/>
        <v>#VALUE!</v>
      </c>
      <c r="AH91" s="160" t="e">
        <f t="shared" si="28"/>
        <v>#VALUE!</v>
      </c>
      <c r="AI91" s="161" t="e">
        <f t="shared" si="29"/>
        <v>#VALUE!</v>
      </c>
      <c r="AJ91" s="162"/>
      <c r="AK91" s="162"/>
      <c r="AL91" s="162"/>
      <c r="AM91" s="162"/>
      <c r="AN91" s="162"/>
      <c r="AO91" s="162"/>
      <c r="AP91" s="162"/>
      <c r="AQ91" s="162"/>
      <c r="AR91" s="163"/>
      <c r="AS91" s="164"/>
    </row>
    <row r="92" spans="2:45" s="59" customFormat="1" ht="14.1" hidden="1" customHeight="1" x14ac:dyDescent="0.2">
      <c r="B92" s="167" t="s">
        <v>28</v>
      </c>
      <c r="C92" s="167" t="s">
        <v>28</v>
      </c>
      <c r="D92" s="168" t="s">
        <v>28</v>
      </c>
      <c r="E92" s="169" t="s">
        <v>28</v>
      </c>
      <c r="F92" s="169" t="s">
        <v>28</v>
      </c>
      <c r="G92" s="169" t="s">
        <v>28</v>
      </c>
      <c r="H92" s="170" t="s">
        <v>28</v>
      </c>
      <c r="I92" s="170" t="s">
        <v>28</v>
      </c>
      <c r="J92" s="170" t="str">
        <f t="shared" si="21"/>
        <v>-</v>
      </c>
      <c r="K92" s="170" t="s">
        <v>28</v>
      </c>
      <c r="L92" s="170" t="s">
        <v>28</v>
      </c>
      <c r="M92" s="171" t="s">
        <v>28</v>
      </c>
      <c r="N92" s="169" t="s">
        <v>28</v>
      </c>
      <c r="O92" s="169" t="s">
        <v>28</v>
      </c>
      <c r="P92" s="169" t="s">
        <v>28</v>
      </c>
      <c r="Q92" s="169" t="s">
        <v>28</v>
      </c>
      <c r="R92" s="169" t="s">
        <v>28</v>
      </c>
      <c r="S92" s="172" t="s">
        <v>28</v>
      </c>
      <c r="T92" s="169" t="s">
        <v>28</v>
      </c>
      <c r="U92" s="170" t="s">
        <v>28</v>
      </c>
      <c r="V92" s="170" t="s">
        <v>28</v>
      </c>
      <c r="W92" s="171" t="s">
        <v>28</v>
      </c>
      <c r="X92" s="170" t="s">
        <v>28</v>
      </c>
      <c r="Y92" s="170" t="s">
        <v>28</v>
      </c>
      <c r="Z92" s="173" t="str">
        <f t="shared" si="22"/>
        <v>-</v>
      </c>
      <c r="AA92" s="174" t="str">
        <f t="shared" si="23"/>
        <v>-</v>
      </c>
      <c r="AB92" s="171" t="s">
        <v>28</v>
      </c>
      <c r="AC92" s="156"/>
      <c r="AD92" s="157" t="e">
        <f t="shared" si="24"/>
        <v>#VALUE!</v>
      </c>
      <c r="AE92" s="157" t="e">
        <f t="shared" si="25"/>
        <v>#VALUE!</v>
      </c>
      <c r="AF92" s="158" t="e">
        <f t="shared" si="26"/>
        <v>#VALUE!</v>
      </c>
      <c r="AG92" s="159" t="e">
        <f t="shared" si="27"/>
        <v>#VALUE!</v>
      </c>
      <c r="AH92" s="160" t="e">
        <f t="shared" si="28"/>
        <v>#VALUE!</v>
      </c>
      <c r="AI92" s="161" t="e">
        <f t="shared" si="29"/>
        <v>#VALUE!</v>
      </c>
      <c r="AJ92" s="162"/>
      <c r="AK92" s="162"/>
      <c r="AL92" s="162"/>
      <c r="AM92" s="162"/>
      <c r="AN92" s="162"/>
      <c r="AO92" s="162"/>
      <c r="AP92" s="162"/>
      <c r="AQ92" s="162"/>
      <c r="AR92" s="163"/>
      <c r="AS92" s="164"/>
    </row>
    <row r="93" spans="2:45" s="59" customFormat="1" ht="14.1" hidden="1" customHeight="1" x14ac:dyDescent="0.2">
      <c r="B93" s="167" t="s">
        <v>28</v>
      </c>
      <c r="C93" s="167" t="s">
        <v>28</v>
      </c>
      <c r="D93" s="168" t="s">
        <v>28</v>
      </c>
      <c r="E93" s="169" t="s">
        <v>28</v>
      </c>
      <c r="F93" s="169" t="s">
        <v>28</v>
      </c>
      <c r="G93" s="169" t="s">
        <v>28</v>
      </c>
      <c r="H93" s="170" t="s">
        <v>28</v>
      </c>
      <c r="I93" s="170" t="s">
        <v>28</v>
      </c>
      <c r="J93" s="170" t="str">
        <f t="shared" si="21"/>
        <v>-</v>
      </c>
      <c r="K93" s="170" t="s">
        <v>28</v>
      </c>
      <c r="L93" s="170" t="s">
        <v>28</v>
      </c>
      <c r="M93" s="171" t="s">
        <v>28</v>
      </c>
      <c r="N93" s="169" t="s">
        <v>28</v>
      </c>
      <c r="O93" s="169" t="s">
        <v>28</v>
      </c>
      <c r="P93" s="169" t="s">
        <v>28</v>
      </c>
      <c r="Q93" s="169" t="s">
        <v>28</v>
      </c>
      <c r="R93" s="169" t="s">
        <v>28</v>
      </c>
      <c r="S93" s="172" t="s">
        <v>28</v>
      </c>
      <c r="T93" s="169" t="s">
        <v>28</v>
      </c>
      <c r="U93" s="170" t="s">
        <v>28</v>
      </c>
      <c r="V93" s="170" t="s">
        <v>28</v>
      </c>
      <c r="W93" s="171" t="s">
        <v>28</v>
      </c>
      <c r="X93" s="170" t="s">
        <v>28</v>
      </c>
      <c r="Y93" s="170" t="s">
        <v>28</v>
      </c>
      <c r="Z93" s="173" t="str">
        <f t="shared" si="22"/>
        <v>-</v>
      </c>
      <c r="AA93" s="174" t="str">
        <f t="shared" si="23"/>
        <v>-</v>
      </c>
      <c r="AB93" s="171" t="s">
        <v>28</v>
      </c>
      <c r="AC93" s="156"/>
      <c r="AD93" s="157" t="e">
        <f t="shared" si="24"/>
        <v>#VALUE!</v>
      </c>
      <c r="AE93" s="157" t="e">
        <f t="shared" si="25"/>
        <v>#VALUE!</v>
      </c>
      <c r="AF93" s="158" t="e">
        <f t="shared" si="26"/>
        <v>#VALUE!</v>
      </c>
      <c r="AG93" s="159" t="e">
        <f t="shared" si="27"/>
        <v>#VALUE!</v>
      </c>
      <c r="AH93" s="160" t="e">
        <f t="shared" si="28"/>
        <v>#VALUE!</v>
      </c>
      <c r="AI93" s="161" t="e">
        <f t="shared" si="29"/>
        <v>#VALUE!</v>
      </c>
      <c r="AJ93" s="162"/>
      <c r="AK93" s="162"/>
      <c r="AL93" s="162"/>
      <c r="AM93" s="162"/>
      <c r="AN93" s="162"/>
      <c r="AO93" s="162"/>
      <c r="AP93" s="162"/>
      <c r="AQ93" s="162"/>
      <c r="AR93" s="163"/>
      <c r="AS93" s="164"/>
    </row>
    <row r="94" spans="2:45" s="59" customFormat="1" ht="14.1" hidden="1" customHeight="1" x14ac:dyDescent="0.2">
      <c r="B94" s="175" t="s">
        <v>28</v>
      </c>
      <c r="C94" s="175" t="s">
        <v>28</v>
      </c>
      <c r="D94" s="176" t="s">
        <v>28</v>
      </c>
      <c r="E94" s="177" t="s">
        <v>28</v>
      </c>
      <c r="F94" s="177" t="s">
        <v>28</v>
      </c>
      <c r="G94" s="177" t="s">
        <v>28</v>
      </c>
      <c r="H94" s="178" t="s">
        <v>28</v>
      </c>
      <c r="I94" s="178" t="s">
        <v>28</v>
      </c>
      <c r="J94" s="178" t="str">
        <f t="shared" si="21"/>
        <v>-</v>
      </c>
      <c r="K94" s="178" t="s">
        <v>28</v>
      </c>
      <c r="L94" s="178" t="s">
        <v>28</v>
      </c>
      <c r="M94" s="179" t="s">
        <v>28</v>
      </c>
      <c r="N94" s="177" t="s">
        <v>28</v>
      </c>
      <c r="O94" s="177" t="s">
        <v>28</v>
      </c>
      <c r="P94" s="177" t="s">
        <v>28</v>
      </c>
      <c r="Q94" s="177" t="s">
        <v>28</v>
      </c>
      <c r="R94" s="177" t="s">
        <v>28</v>
      </c>
      <c r="S94" s="180" t="s">
        <v>28</v>
      </c>
      <c r="T94" s="177" t="s">
        <v>28</v>
      </c>
      <c r="U94" s="178" t="s">
        <v>28</v>
      </c>
      <c r="V94" s="178" t="s">
        <v>28</v>
      </c>
      <c r="W94" s="179" t="s">
        <v>28</v>
      </c>
      <c r="X94" s="178" t="s">
        <v>28</v>
      </c>
      <c r="Y94" s="178" t="s">
        <v>28</v>
      </c>
      <c r="Z94" s="181" t="str">
        <f t="shared" si="22"/>
        <v>-</v>
      </c>
      <c r="AA94" s="182" t="str">
        <f t="shared" si="23"/>
        <v>-</v>
      </c>
      <c r="AB94" s="179" t="s">
        <v>28</v>
      </c>
      <c r="AC94" s="156"/>
      <c r="AD94" s="157" t="e">
        <f t="shared" si="24"/>
        <v>#VALUE!</v>
      </c>
      <c r="AE94" s="157" t="e">
        <f t="shared" si="25"/>
        <v>#VALUE!</v>
      </c>
      <c r="AF94" s="158" t="e">
        <f t="shared" si="26"/>
        <v>#VALUE!</v>
      </c>
      <c r="AG94" s="159" t="e">
        <f t="shared" si="27"/>
        <v>#VALUE!</v>
      </c>
      <c r="AH94" s="160" t="e">
        <f t="shared" si="28"/>
        <v>#VALUE!</v>
      </c>
      <c r="AI94" s="161" t="e">
        <f t="shared" si="29"/>
        <v>#VALUE!</v>
      </c>
      <c r="AJ94" s="162"/>
      <c r="AK94" s="162"/>
      <c r="AL94" s="162"/>
      <c r="AM94" s="162"/>
      <c r="AN94" s="162"/>
      <c r="AO94" s="162"/>
      <c r="AP94" s="162"/>
      <c r="AQ94" s="162"/>
      <c r="AR94" s="163"/>
      <c r="AS94" s="164"/>
    </row>
    <row r="95" spans="2:45" ht="12" customHeight="1" x14ac:dyDescent="0.2">
      <c r="B95" s="183" t="s">
        <v>121</v>
      </c>
      <c r="C95" s="184">
        <f>IF(SUM(C25:C94)=0,"-",AVERAGE(C25:C94))</f>
        <v>24</v>
      </c>
      <c r="D95" s="185"/>
      <c r="E95" s="186" t="str">
        <f t="shared" ref="E95:AB95" si="30">IF(SUM(E25:E94)=0,"-",AVERAGE(E25:E94))</f>
        <v>-</v>
      </c>
      <c r="F95" s="187" t="str">
        <f t="shared" si="30"/>
        <v>-</v>
      </c>
      <c r="G95" s="188" t="str">
        <f t="shared" si="30"/>
        <v>-</v>
      </c>
      <c r="H95" s="189" t="str">
        <f t="shared" si="30"/>
        <v>-</v>
      </c>
      <c r="I95" s="190" t="str">
        <f t="shared" si="30"/>
        <v>-</v>
      </c>
      <c r="J95" s="191" t="str">
        <f t="shared" si="30"/>
        <v>-</v>
      </c>
      <c r="K95" s="192" t="str">
        <f t="shared" si="30"/>
        <v>-</v>
      </c>
      <c r="L95" s="191" t="str">
        <f t="shared" si="30"/>
        <v>-</v>
      </c>
      <c r="M95" s="193" t="str">
        <f t="shared" si="30"/>
        <v>-</v>
      </c>
      <c r="N95" s="186">
        <f>IF(SUM(N25:N94)=0,"-",AVERAGE(N25:N94))</f>
        <v>66.571846133333324</v>
      </c>
      <c r="O95" s="187">
        <f>IF(SUM(O25:O94)=0,"-",AVERAGE(O25:O94))</f>
        <v>39.171030333333334</v>
      </c>
      <c r="P95" s="194">
        <f>IF(SUM(P25:P94)=0,"-",AVERAGE(P25:P94))</f>
        <v>27.400815799999993</v>
      </c>
      <c r="Q95" s="186">
        <f t="shared" si="30"/>
        <v>67.930455238095234</v>
      </c>
      <c r="R95" s="187">
        <f t="shared" si="30"/>
        <v>39.970439115646265</v>
      </c>
      <c r="S95" s="187">
        <f t="shared" si="30"/>
        <v>27.960016122448977</v>
      </c>
      <c r="T95" s="187" t="str">
        <f t="shared" si="30"/>
        <v>-</v>
      </c>
      <c r="U95" s="190">
        <f>IF(SUM(U25:U94)=0,"-",AVERAGE(U25:U94))</f>
        <v>65.762146933333312</v>
      </c>
      <c r="V95" s="195">
        <f>IF(SUM(V25:V94)=0,"-",AVERAGE(V25:V94))</f>
        <v>44.850276066666659</v>
      </c>
      <c r="W95" s="196">
        <f>IF(SUM(W25:W94)=0,"-",AVERAGE(W25:W94))</f>
        <v>20.911870866666671</v>
      </c>
      <c r="X95" s="192" t="str">
        <f t="shared" si="30"/>
        <v>-</v>
      </c>
      <c r="Y95" s="195" t="str">
        <f t="shared" si="30"/>
        <v>-</v>
      </c>
      <c r="Z95" s="197" t="str">
        <f t="shared" si="30"/>
        <v>-</v>
      </c>
      <c r="AA95" s="198" t="str">
        <f t="shared" si="30"/>
        <v>-</v>
      </c>
      <c r="AB95" s="196">
        <f t="shared" si="30"/>
        <v>2.6161503333333331</v>
      </c>
      <c r="AC95" s="156"/>
      <c r="AD95" s="156"/>
      <c r="AE95" s="156"/>
      <c r="AF95" s="156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3"/>
      <c r="AS95" s="199"/>
    </row>
    <row r="96" spans="2:45" ht="14.1" customHeight="1" thickBot="1" x14ac:dyDescent="0.3">
      <c r="B96" s="200" t="s">
        <v>122</v>
      </c>
      <c r="C96" s="201">
        <f>SUM(C25:C94)</f>
        <v>720</v>
      </c>
      <c r="D96" s="202"/>
      <c r="E96" s="203">
        <f>SUM(E25:E94)</f>
        <v>0</v>
      </c>
      <c r="F96" s="204">
        <f>SUM(F25:F94)</f>
        <v>0</v>
      </c>
      <c r="G96" s="205">
        <f>SUM(G25:G94)</f>
        <v>0</v>
      </c>
      <c r="H96" s="206"/>
      <c r="I96" s="207"/>
      <c r="J96" s="208"/>
      <c r="K96" s="209"/>
      <c r="L96" s="208"/>
      <c r="M96" s="210">
        <f t="shared" ref="M96:T96" si="31">SUM(M25:M94)</f>
        <v>0</v>
      </c>
      <c r="N96" s="203">
        <f>SUM(N25:N94)</f>
        <v>1997.1553839999999</v>
      </c>
      <c r="O96" s="204">
        <f>SUM(O25:O94)</f>
        <v>1175.1309100000001</v>
      </c>
      <c r="P96" s="204">
        <f>SUM(P25:P94)</f>
        <v>822.02447399999983</v>
      </c>
      <c r="Q96" s="204">
        <f t="shared" si="31"/>
        <v>2037.9136571428571</v>
      </c>
      <c r="R96" s="204">
        <f t="shared" si="31"/>
        <v>1199.1131734693879</v>
      </c>
      <c r="S96" s="204">
        <f t="shared" si="31"/>
        <v>838.80048367346933</v>
      </c>
      <c r="T96" s="204">
        <f t="shared" si="31"/>
        <v>0</v>
      </c>
      <c r="U96" s="207"/>
      <c r="V96" s="211"/>
      <c r="W96" s="212">
        <f>SUM(W25:W94)</f>
        <v>627.35612600000013</v>
      </c>
      <c r="X96" s="209"/>
      <c r="Y96" s="211"/>
      <c r="Z96" s="213">
        <f>SUM(Z25:Z94)</f>
        <v>0</v>
      </c>
      <c r="AA96" s="214">
        <f>SUM(AA25:AA94)</f>
        <v>0</v>
      </c>
      <c r="AB96" s="213">
        <f>SUM(AB25:AB94)</f>
        <v>78.48451</v>
      </c>
      <c r="AC96" s="156"/>
      <c r="AD96" s="156"/>
      <c r="AE96" s="156"/>
      <c r="AF96" s="156" t="e">
        <f>SUM(AF25:AF94)</f>
        <v>#VALUE!</v>
      </c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3"/>
      <c r="AS96" s="199"/>
    </row>
    <row r="97" spans="1:52" ht="12" hidden="1" customHeight="1" x14ac:dyDescent="0.2">
      <c r="B97" s="215"/>
      <c r="C97" s="216">
        <f>COUNT(C25:C94)</f>
        <v>30</v>
      </c>
      <c r="D97" s="216"/>
      <c r="E97" s="216"/>
      <c r="F97" s="216"/>
      <c r="G97" s="216"/>
      <c r="H97" s="217"/>
      <c r="I97" s="217"/>
      <c r="J97" s="217"/>
      <c r="K97" s="217"/>
      <c r="L97" s="218"/>
      <c r="M97" s="219"/>
      <c r="N97" s="216"/>
      <c r="O97" s="220"/>
      <c r="P97" s="216"/>
      <c r="Q97" s="221"/>
      <c r="R97" s="216"/>
      <c r="S97" s="216"/>
      <c r="T97" s="216"/>
      <c r="U97" s="217"/>
      <c r="V97" s="217"/>
      <c r="W97" s="216"/>
      <c r="X97" s="216"/>
      <c r="Y97" s="216"/>
      <c r="Z97" s="219"/>
      <c r="AA97" s="219"/>
      <c r="AB97" s="222"/>
      <c r="AC97" s="156"/>
      <c r="AD97" s="156"/>
      <c r="AE97" s="156"/>
      <c r="AF97" s="156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3"/>
      <c r="AS97" s="199"/>
    </row>
    <row r="98" spans="1:52" s="59" customFormat="1" ht="14.25" hidden="1" customHeight="1" x14ac:dyDescent="0.2">
      <c r="B98" s="223"/>
      <c r="C98" s="224"/>
      <c r="D98" s="225"/>
      <c r="E98" s="226"/>
      <c r="F98" s="226"/>
      <c r="G98" s="226"/>
      <c r="H98" s="225"/>
      <c r="I98" s="225"/>
      <c r="J98" s="225"/>
      <c r="K98" s="225"/>
      <c r="L98" s="227"/>
      <c r="M98" s="228"/>
      <c r="N98" s="229"/>
      <c r="O98" s="230"/>
      <c r="P98" s="226"/>
      <c r="Q98" s="231"/>
      <c r="R98" s="232"/>
      <c r="S98" s="232"/>
      <c r="T98" s="226"/>
      <c r="U98" s="225"/>
      <c r="V98" s="225"/>
      <c r="W98" s="233"/>
      <c r="X98" s="233"/>
      <c r="Y98" s="233"/>
      <c r="Z98" s="234"/>
      <c r="AA98" s="235"/>
      <c r="AB98" s="236"/>
      <c r="AC98" s="156"/>
      <c r="AD98" s="156"/>
      <c r="AE98" s="156"/>
      <c r="AF98" s="156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3"/>
      <c r="AS98" s="164"/>
    </row>
    <row r="99" spans="1:52" ht="12" customHeight="1" thickBot="1" x14ac:dyDescent="0.25">
      <c r="B99" s="239" t="s">
        <v>123</v>
      </c>
      <c r="C99" s="237"/>
      <c r="D99" s="237"/>
      <c r="E99" s="243" t="s">
        <v>124</v>
      </c>
      <c r="F99" s="246"/>
      <c r="G99" s="243" t="s">
        <v>125</v>
      </c>
      <c r="H99" s="247"/>
      <c r="I99" s="246" t="s">
        <v>126</v>
      </c>
      <c r="J99" s="246"/>
      <c r="K99" s="244" t="s">
        <v>127</v>
      </c>
      <c r="L99" s="249"/>
      <c r="M99" s="250" t="s">
        <v>128</v>
      </c>
      <c r="N99" s="252"/>
      <c r="O99" s="251"/>
      <c r="P99" s="245" t="s">
        <v>129</v>
      </c>
      <c r="Q99" s="249"/>
      <c r="R99" s="245" t="s">
        <v>130</v>
      </c>
      <c r="S99" s="253"/>
      <c r="T99" s="254" t="s">
        <v>131</v>
      </c>
      <c r="U99" s="255"/>
      <c r="V99" s="256" t="s">
        <v>132</v>
      </c>
      <c r="W99" s="258"/>
      <c r="X99" s="257"/>
      <c r="Y99" s="259"/>
      <c r="Z99" s="248"/>
      <c r="AA99" s="260"/>
      <c r="AB99" s="260"/>
      <c r="AC99" s="260"/>
      <c r="AD99" s="248"/>
      <c r="AE99" s="248"/>
      <c r="AF99" s="44"/>
      <c r="AG99" s="44"/>
      <c r="AH99" s="44"/>
      <c r="AI99" s="164"/>
      <c r="AJ99" s="261"/>
      <c r="AK99" s="156"/>
      <c r="AL99" s="156"/>
      <c r="AM99" s="156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3"/>
      <c r="AZ99" s="199"/>
    </row>
    <row r="100" spans="1:52" s="262" customFormat="1" ht="12" customHeight="1" x14ac:dyDescent="0.2">
      <c r="B100" s="242"/>
      <c r="C100" s="238"/>
      <c r="D100" s="238"/>
      <c r="E100" s="263" t="s">
        <v>133</v>
      </c>
      <c r="F100" s="264"/>
      <c r="G100" s="265">
        <v>2175.4299599999999</v>
      </c>
      <c r="H100" s="266"/>
      <c r="I100" s="265">
        <v>1354.46443</v>
      </c>
      <c r="J100" s="266"/>
      <c r="K100" s="265" t="s">
        <v>91</v>
      </c>
      <c r="L100" s="266"/>
      <c r="M100" s="268" t="s">
        <v>91</v>
      </c>
      <c r="N100" s="268"/>
      <c r="O100" s="267"/>
      <c r="P100" s="265">
        <v>0</v>
      </c>
      <c r="Q100" s="266"/>
      <c r="R100" s="269" t="s">
        <v>91</v>
      </c>
      <c r="S100" s="266"/>
      <c r="T100" s="265">
        <v>79.654619999999994</v>
      </c>
      <c r="U100" s="266"/>
      <c r="V100" s="265">
        <v>794.71667000000002</v>
      </c>
      <c r="W100" s="269"/>
      <c r="X100" s="270"/>
      <c r="Y100" s="271"/>
      <c r="Z100" s="272"/>
      <c r="AA100" s="272"/>
      <c r="AB100" s="272"/>
      <c r="AC100" s="272"/>
      <c r="AD100" s="273"/>
      <c r="AE100" s="273"/>
      <c r="AF100" s="274"/>
      <c r="AG100" s="274"/>
      <c r="AH100" s="274"/>
      <c r="AI100" s="274"/>
      <c r="AJ100" s="274"/>
      <c r="AK100" s="275"/>
      <c r="AL100" s="275"/>
      <c r="AM100" s="275"/>
      <c r="AN100" s="275"/>
      <c r="AO100" s="275"/>
      <c r="AP100" s="275"/>
      <c r="AQ100" s="275"/>
      <c r="AR100" s="275"/>
      <c r="AS100" s="275"/>
      <c r="AT100" s="275"/>
      <c r="AU100" s="275"/>
      <c r="AV100" s="275"/>
      <c r="AW100" s="275"/>
      <c r="AX100" s="275"/>
      <c r="AY100" s="275"/>
      <c r="AZ100" s="275"/>
    </row>
    <row r="101" spans="1:52" s="262" customFormat="1" ht="12" customHeight="1" thickBot="1" x14ac:dyDescent="0.25">
      <c r="B101" s="240"/>
      <c r="C101" s="241"/>
      <c r="D101" s="241"/>
      <c r="E101" s="276" t="s">
        <v>134</v>
      </c>
      <c r="F101" s="277"/>
      <c r="G101" s="278">
        <v>4132.8689599999998</v>
      </c>
      <c r="H101" s="279"/>
      <c r="I101" s="278">
        <v>2506.1385500000001</v>
      </c>
      <c r="J101" s="279"/>
      <c r="K101" s="280" t="s">
        <v>91</v>
      </c>
      <c r="L101" s="281"/>
      <c r="M101" s="282" t="s">
        <v>91</v>
      </c>
      <c r="N101" s="282"/>
      <c r="O101" s="281"/>
      <c r="P101" s="280">
        <v>0</v>
      </c>
      <c r="Q101" s="281"/>
      <c r="R101" s="280" t="s">
        <v>91</v>
      </c>
      <c r="S101" s="281"/>
      <c r="T101" s="278">
        <v>156.59231</v>
      </c>
      <c r="U101" s="279"/>
      <c r="V101" s="280">
        <v>1500.71667</v>
      </c>
      <c r="W101" s="282"/>
      <c r="X101" s="283"/>
      <c r="Y101" s="271"/>
      <c r="Z101" s="272"/>
      <c r="AA101" s="284"/>
      <c r="AB101" s="284"/>
      <c r="AC101" s="284"/>
      <c r="AD101" s="284"/>
      <c r="AE101" s="284"/>
      <c r="AF101" s="274"/>
      <c r="AG101" s="285" t="s">
        <v>135</v>
      </c>
      <c r="AH101" s="285"/>
      <c r="AI101" s="285"/>
      <c r="AJ101" s="285"/>
    </row>
    <row r="102" spans="1:52" ht="5.25" customHeight="1" x14ac:dyDescent="0.2">
      <c r="B102" s="286"/>
      <c r="C102" s="286"/>
      <c r="D102" s="286"/>
      <c r="E102" s="287"/>
      <c r="F102" s="287"/>
      <c r="G102" s="288"/>
      <c r="H102" s="288"/>
      <c r="I102" s="288"/>
      <c r="J102" s="288"/>
      <c r="K102" s="288"/>
      <c r="L102" s="288"/>
      <c r="M102" s="288"/>
      <c r="N102" s="288"/>
      <c r="O102" s="248"/>
      <c r="P102" s="24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9"/>
      <c r="AA102" s="290"/>
      <c r="AB102" s="290"/>
      <c r="AC102" s="290"/>
      <c r="AD102" s="290"/>
      <c r="AE102" s="290"/>
      <c r="AF102" s="44"/>
      <c r="AG102" s="291"/>
      <c r="AH102" s="291"/>
      <c r="AI102" s="291"/>
      <c r="AJ102" s="291"/>
    </row>
    <row r="103" spans="1:52" s="292" customFormat="1" ht="13.5" customHeight="1" x14ac:dyDescent="0.25">
      <c r="B103" s="294" t="s">
        <v>136</v>
      </c>
      <c r="C103" s="294"/>
      <c r="D103" s="295"/>
      <c r="E103" s="296"/>
      <c r="G103" s="297"/>
      <c r="H103" s="298">
        <f>H108</f>
        <v>0</v>
      </c>
      <c r="I103" s="298"/>
      <c r="J103" s="299" t="s">
        <v>81</v>
      </c>
      <c r="M103" s="300"/>
      <c r="N103" s="301"/>
      <c r="O103" s="295"/>
      <c r="P103" s="302"/>
      <c r="Q103" s="294"/>
      <c r="R103" s="296"/>
      <c r="S103" s="303" t="s">
        <v>137</v>
      </c>
      <c r="T103" s="304"/>
      <c r="U103" s="304"/>
      <c r="V103" s="305"/>
    </row>
    <row r="104" spans="1:52" s="292" customFormat="1" ht="13.5" customHeight="1" x14ac:dyDescent="0.25">
      <c r="B104" s="306" t="s">
        <v>138</v>
      </c>
      <c r="C104" s="307"/>
      <c r="D104" s="307"/>
      <c r="E104" s="307"/>
      <c r="F104" s="307"/>
      <c r="G104" s="307"/>
      <c r="H104" s="308">
        <f>J108</f>
        <v>0</v>
      </c>
      <c r="I104" s="308"/>
      <c r="J104" s="299" t="s">
        <v>86</v>
      </c>
      <c r="M104" s="302"/>
      <c r="N104" s="302"/>
      <c r="O104" s="302"/>
      <c r="P104" s="302"/>
      <c r="R104" s="302"/>
      <c r="T104" s="303"/>
      <c r="U104" s="303"/>
      <c r="V104" s="303"/>
      <c r="W104" s="303"/>
      <c r="X104" s="303"/>
      <c r="Y104" s="303"/>
      <c r="Z104" s="303"/>
      <c r="AA104" s="303"/>
      <c r="AB104" s="303"/>
    </row>
    <row r="105" spans="1:52" s="292" customFormat="1" ht="13.5" customHeight="1" x14ac:dyDescent="0.25">
      <c r="B105" s="294" t="s">
        <v>139</v>
      </c>
      <c r="C105" s="294"/>
      <c r="D105" s="295"/>
      <c r="E105" s="296"/>
      <c r="F105" s="295"/>
      <c r="G105" s="309"/>
      <c r="H105" s="308">
        <v>0</v>
      </c>
      <c r="I105" s="308"/>
      <c r="J105" s="299" t="s">
        <v>88</v>
      </c>
      <c r="M105" s="295"/>
      <c r="N105" s="296"/>
      <c r="O105" s="295"/>
      <c r="P105" s="296"/>
      <c r="Q105" s="296"/>
      <c r="R105" s="310"/>
      <c r="S105" s="311"/>
      <c r="T105" s="312"/>
      <c r="U105" s="313" t="s">
        <v>140</v>
      </c>
      <c r="V105" s="313"/>
      <c r="W105" s="313"/>
      <c r="X105" s="314" t="s">
        <v>141</v>
      </c>
    </row>
    <row r="106" spans="1:52" s="292" customFormat="1" ht="13.5" customHeight="1" x14ac:dyDescent="0.25">
      <c r="B106" s="294" t="s">
        <v>142</v>
      </c>
      <c r="C106" s="294"/>
      <c r="D106" s="295"/>
      <c r="G106" s="297"/>
      <c r="H106" s="315">
        <v>0</v>
      </c>
      <c r="I106" s="315"/>
      <c r="J106" s="316" t="s">
        <v>81</v>
      </c>
      <c r="L106" s="317"/>
      <c r="M106" s="302"/>
      <c r="N106" s="301"/>
      <c r="O106" s="295"/>
      <c r="P106" s="302"/>
      <c r="Q106" s="303"/>
      <c r="R106" s="318"/>
      <c r="T106" s="293"/>
      <c r="X106" s="314"/>
      <c r="Y106" s="314"/>
      <c r="AA106" s="314"/>
      <c r="AB106" s="314"/>
    </row>
    <row r="107" spans="1:52" s="292" customFormat="1" ht="13.5" customHeight="1" x14ac:dyDescent="0.25">
      <c r="B107" s="294" t="s">
        <v>143</v>
      </c>
      <c r="C107" s="294"/>
      <c r="D107" s="295"/>
      <c r="E107" s="296"/>
      <c r="F107" s="295"/>
      <c r="G107" s="309"/>
      <c r="H107" s="319">
        <v>0</v>
      </c>
      <c r="I107" s="319"/>
      <c r="J107" s="320" t="s">
        <v>81</v>
      </c>
      <c r="K107" s="321"/>
      <c r="L107" s="295"/>
      <c r="M107" s="295"/>
      <c r="N107" s="296"/>
      <c r="O107" s="321"/>
      <c r="P107" s="321"/>
      <c r="Q107" s="321"/>
      <c r="R107" s="310"/>
      <c r="S107" s="292" t="s">
        <v>144</v>
      </c>
      <c r="T107" s="304"/>
      <c r="U107" s="304"/>
      <c r="V107" s="295"/>
    </row>
    <row r="108" spans="1:52" s="10" customFormat="1" ht="14.25" hidden="1" customHeight="1" x14ac:dyDescent="0.25">
      <c r="B108" s="322" t="s">
        <v>145</v>
      </c>
      <c r="C108" s="322"/>
      <c r="D108" s="322"/>
      <c r="E108" s="322"/>
      <c r="F108" s="323"/>
      <c r="G108" s="324"/>
      <c r="H108" s="325">
        <f>24*(C97)-C96</f>
        <v>0</v>
      </c>
      <c r="I108" s="326" t="s">
        <v>81</v>
      </c>
      <c r="J108" s="327">
        <f>IF(C96=0,0,H108*AB96/C96)</f>
        <v>0</v>
      </c>
      <c r="K108" s="327"/>
      <c r="L108" s="328" t="s">
        <v>86</v>
      </c>
      <c r="M108" s="329"/>
      <c r="N108" s="330"/>
      <c r="O108" s="330"/>
      <c r="P108" s="330"/>
      <c r="Q108" s="305"/>
      <c r="R108" s="305"/>
      <c r="S108" s="305"/>
      <c r="T108" s="331"/>
      <c r="U108" s="313" t="s">
        <v>140</v>
      </c>
      <c r="V108" s="313"/>
      <c r="W108" s="313"/>
    </row>
    <row r="109" spans="1:52" s="292" customFormat="1" ht="13.5" customHeight="1" x14ac:dyDescent="0.25">
      <c r="B109" s="332" t="s">
        <v>146</v>
      </c>
      <c r="C109" s="294"/>
      <c r="D109" s="295"/>
      <c r="E109" s="296"/>
      <c r="F109" s="295"/>
      <c r="G109" s="333">
        <v>9.15</v>
      </c>
      <c r="H109" s="296" t="s">
        <v>147</v>
      </c>
      <c r="I109" s="334">
        <f>S96/1000</f>
        <v>0.83880048367346938</v>
      </c>
      <c r="J109" s="320" t="s">
        <v>86</v>
      </c>
      <c r="K109" s="334"/>
      <c r="M109" s="295"/>
      <c r="N109" s="295"/>
      <c r="O109" s="295"/>
      <c r="P109" s="295"/>
      <c r="Q109" s="295"/>
      <c r="R109" s="310"/>
      <c r="S109" s="310"/>
      <c r="T109" s="293"/>
    </row>
    <row r="110" spans="1:52" s="292" customFormat="1" ht="13.5" customHeight="1" x14ac:dyDescent="0.25">
      <c r="B110" s="335" t="s">
        <v>148</v>
      </c>
      <c r="C110" s="294"/>
      <c r="D110" s="295"/>
      <c r="E110" s="296"/>
      <c r="F110" s="295"/>
      <c r="G110" s="333"/>
      <c r="H110" s="296"/>
      <c r="I110" s="334"/>
      <c r="J110" s="320"/>
      <c r="K110" s="334"/>
      <c r="M110" s="295"/>
      <c r="N110" s="295"/>
      <c r="O110" s="295"/>
      <c r="P110" s="295"/>
      <c r="Q110" s="295"/>
      <c r="R110" s="310"/>
      <c r="S110" s="310"/>
      <c r="T110" s="336"/>
      <c r="U110" s="336"/>
      <c r="V110" s="337"/>
    </row>
    <row r="111" spans="1:52" s="338" customFormat="1" ht="13.5" customHeight="1" x14ac:dyDescent="0.25">
      <c r="A111" s="339"/>
      <c r="B111" s="338" t="s">
        <v>149</v>
      </c>
      <c r="C111" s="295"/>
      <c r="D111" s="295"/>
      <c r="H111" s="340">
        <f>AB96+H104-I109</f>
        <v>77.645709516326534</v>
      </c>
      <c r="I111" s="340"/>
      <c r="J111" s="320" t="s">
        <v>150</v>
      </c>
      <c r="K111" s="341"/>
      <c r="P111" s="342">
        <f>AB96</f>
        <v>78.48451</v>
      </c>
      <c r="Q111" s="342"/>
      <c r="R111" s="343" t="s">
        <v>150</v>
      </c>
      <c r="S111" s="295"/>
      <c r="T111" s="344"/>
      <c r="U111" s="344"/>
      <c r="V111" s="344"/>
      <c r="W111" s="344"/>
      <c r="X111" s="344"/>
      <c r="Y111" s="344"/>
      <c r="Z111" s="295"/>
      <c r="AA111" s="295"/>
      <c r="AB111" s="321"/>
    </row>
    <row r="112" spans="1:52" s="292" customFormat="1" ht="13.5" hidden="1" customHeight="1" x14ac:dyDescent="0.25">
      <c r="A112" s="345"/>
      <c r="B112" s="295" t="s">
        <v>151</v>
      </c>
      <c r="C112" s="294"/>
      <c r="D112" s="295"/>
      <c r="I112" s="346">
        <f>Z96</f>
        <v>0</v>
      </c>
      <c r="J112" s="346"/>
      <c r="K112" s="338" t="s">
        <v>152</v>
      </c>
      <c r="M112" s="320" t="s">
        <v>150</v>
      </c>
      <c r="N112" s="295" t="s">
        <v>150</v>
      </c>
      <c r="O112" s="347">
        <f>Z96+H104-I109</f>
        <v>-0.83880048367346938</v>
      </c>
      <c r="P112" s="347"/>
      <c r="R112" s="348"/>
      <c r="S112" s="348"/>
      <c r="T112" s="344"/>
      <c r="U112" s="344"/>
      <c r="V112" s="344"/>
      <c r="W112" s="344"/>
      <c r="X112" s="344"/>
      <c r="Y112" s="344"/>
      <c r="Z112" s="348"/>
      <c r="AA112" s="295"/>
      <c r="AB112" s="348"/>
    </row>
    <row r="113" spans="1:28" s="292" customFormat="1" ht="13.5" customHeight="1" x14ac:dyDescent="0.25">
      <c r="A113" s="345"/>
      <c r="B113" s="295" t="s">
        <v>153</v>
      </c>
      <c r="C113" s="294"/>
      <c r="D113" s="295"/>
      <c r="E113" s="295"/>
      <c r="H113" s="349">
        <f>P113+H105</f>
        <v>838.80048367346933</v>
      </c>
      <c r="I113" s="349"/>
      <c r="J113" s="350" t="s">
        <v>88</v>
      </c>
      <c r="K113" s="341"/>
      <c r="L113" s="295"/>
      <c r="P113" s="342">
        <f>S96</f>
        <v>838.80048367346933</v>
      </c>
      <c r="Q113" s="342"/>
      <c r="R113" s="351" t="s">
        <v>154</v>
      </c>
      <c r="S113" s="348"/>
      <c r="T113" s="344"/>
      <c r="U113" s="344"/>
      <c r="V113" s="344"/>
      <c r="W113" s="344"/>
      <c r="X113" s="344"/>
      <c r="Y113" s="344"/>
      <c r="Z113" s="348"/>
      <c r="AA113" s="295"/>
      <c r="AB113" s="348"/>
    </row>
    <row r="114" spans="1:28" s="292" customFormat="1" ht="13.5" hidden="1" customHeight="1" x14ac:dyDescent="0.25">
      <c r="A114" s="345"/>
      <c r="B114" s="352"/>
      <c r="C114" s="353"/>
      <c r="D114" s="352"/>
      <c r="E114" s="352"/>
      <c r="F114" s="352"/>
      <c r="G114" s="352"/>
      <c r="H114" s="354"/>
      <c r="I114" s="354"/>
      <c r="J114" s="355"/>
      <c r="K114" s="355"/>
      <c r="L114" s="352"/>
      <c r="M114" s="356"/>
      <c r="N114" s="357"/>
      <c r="O114" s="357"/>
      <c r="P114" s="357"/>
      <c r="Q114" s="357"/>
      <c r="R114" s="357"/>
      <c r="S114" s="357"/>
      <c r="T114" s="358"/>
      <c r="U114" s="359"/>
      <c r="V114" s="359"/>
      <c r="W114" s="358"/>
      <c r="X114" s="358"/>
      <c r="Y114" s="358"/>
      <c r="Z114" s="357"/>
      <c r="AA114" s="352"/>
      <c r="AB114" s="357"/>
    </row>
    <row r="115" spans="1:28" s="292" customFormat="1" ht="14.1" hidden="1" customHeight="1" x14ac:dyDescent="0.25">
      <c r="A115" s="345"/>
      <c r="B115" s="352"/>
      <c r="C115" s="353"/>
      <c r="D115" s="352"/>
      <c r="E115" s="352"/>
      <c r="F115" s="352"/>
      <c r="G115" s="352"/>
      <c r="H115" s="354"/>
      <c r="I115" s="354"/>
      <c r="J115" s="355"/>
      <c r="K115" s="355"/>
      <c r="L115" s="352"/>
      <c r="M115" s="356"/>
      <c r="N115" s="357"/>
      <c r="O115" s="360"/>
      <c r="P115" s="360"/>
      <c r="Q115" s="360"/>
      <c r="R115" s="357"/>
      <c r="S115" s="357"/>
      <c r="T115" s="358"/>
      <c r="U115" s="358"/>
      <c r="V115" s="358"/>
      <c r="W115" s="358"/>
      <c r="X115" s="358"/>
      <c r="Y115" s="358"/>
      <c r="Z115" s="357"/>
      <c r="AA115" s="352"/>
      <c r="AB115" s="357"/>
    </row>
    <row r="116" spans="1:28" s="292" customFormat="1" ht="14.1" hidden="1" customHeight="1" x14ac:dyDescent="0.25">
      <c r="A116" s="345"/>
      <c r="B116" s="352"/>
      <c r="C116" s="353"/>
      <c r="D116" s="352"/>
      <c r="E116" s="352"/>
      <c r="F116" s="352"/>
      <c r="G116" s="352"/>
      <c r="H116" s="354"/>
      <c r="I116" s="354"/>
      <c r="J116" s="355"/>
      <c r="K116" s="355"/>
      <c r="L116" s="352"/>
      <c r="M116" s="356"/>
      <c r="N116" s="357"/>
      <c r="O116" s="360"/>
      <c r="P116" s="360"/>
      <c r="Q116" s="360"/>
      <c r="R116" s="357"/>
      <c r="S116" s="357"/>
      <c r="T116" s="358"/>
      <c r="U116" s="358"/>
      <c r="V116" s="358"/>
      <c r="W116" s="358"/>
      <c r="X116" s="358"/>
      <c r="Y116" s="358"/>
      <c r="Z116" s="357"/>
      <c r="AA116" s="352"/>
      <c r="AB116" s="357"/>
    </row>
    <row r="117" spans="1:28" s="292" customFormat="1" ht="14.1" hidden="1" customHeight="1" x14ac:dyDescent="0.25">
      <c r="A117" s="345"/>
      <c r="B117" s="352"/>
      <c r="C117" s="353"/>
      <c r="D117" s="352"/>
      <c r="E117" s="352"/>
      <c r="F117" s="352"/>
      <c r="G117" s="352"/>
      <c r="H117" s="354"/>
      <c r="I117" s="354"/>
      <c r="J117" s="355"/>
      <c r="K117" s="355"/>
      <c r="L117" s="352"/>
      <c r="M117" s="356"/>
      <c r="N117" s="357"/>
      <c r="O117" s="357"/>
      <c r="P117" s="357"/>
      <c r="Q117" s="357"/>
      <c r="R117" s="357"/>
      <c r="S117" s="357"/>
      <c r="T117" s="358"/>
      <c r="U117" s="358"/>
      <c r="V117" s="358"/>
      <c r="W117" s="358"/>
      <c r="X117" s="358"/>
      <c r="Y117" s="358"/>
      <c r="Z117" s="357"/>
      <c r="AA117" s="352"/>
      <c r="AB117" s="357"/>
    </row>
    <row r="118" spans="1:28" s="292" customFormat="1" ht="14.1" hidden="1" customHeight="1" x14ac:dyDescent="0.25">
      <c r="A118" s="345"/>
      <c r="B118" s="352"/>
      <c r="C118" s="353"/>
      <c r="D118" s="352"/>
      <c r="E118" s="352"/>
      <c r="F118" s="352"/>
      <c r="G118" s="352"/>
      <c r="H118" s="354"/>
      <c r="I118" s="354"/>
      <c r="J118" s="355"/>
      <c r="K118" s="355"/>
      <c r="L118" s="352"/>
      <c r="M118" s="356"/>
      <c r="N118" s="357"/>
      <c r="O118" s="357"/>
      <c r="P118" s="357"/>
      <c r="Q118" s="357"/>
      <c r="R118" s="357"/>
      <c r="S118" s="357"/>
      <c r="T118" s="352"/>
      <c r="U118" s="352"/>
      <c r="V118" s="352"/>
      <c r="W118" s="352"/>
      <c r="X118" s="352"/>
      <c r="Y118" s="352"/>
      <c r="Z118" s="357"/>
      <c r="AA118" s="352"/>
      <c r="AB118" s="357"/>
    </row>
    <row r="119" spans="1:28" s="292" customFormat="1" ht="14.1" hidden="1" customHeight="1" x14ac:dyDescent="0.25">
      <c r="A119" s="345"/>
      <c r="B119" s="352"/>
      <c r="C119" s="353"/>
      <c r="D119" s="352"/>
      <c r="E119" s="352"/>
      <c r="F119" s="352"/>
      <c r="G119" s="352"/>
      <c r="H119" s="354"/>
      <c r="I119" s="354"/>
      <c r="J119" s="355"/>
      <c r="K119" s="355"/>
      <c r="L119" s="352"/>
      <c r="M119" s="356"/>
      <c r="N119" s="357"/>
      <c r="O119" s="357"/>
      <c r="P119" s="357"/>
      <c r="Q119" s="357"/>
      <c r="R119" s="357"/>
      <c r="S119" s="357"/>
      <c r="T119" s="352"/>
      <c r="U119" s="352"/>
      <c r="V119" s="352"/>
      <c r="W119" s="352"/>
      <c r="X119" s="352"/>
      <c r="Y119" s="352"/>
      <c r="Z119" s="357"/>
      <c r="AA119" s="352"/>
      <c r="AB119" s="357"/>
    </row>
    <row r="120" spans="1:28" s="292" customFormat="1" ht="14.1" hidden="1" customHeight="1" x14ac:dyDescent="0.25">
      <c r="A120" s="345"/>
      <c r="B120" s="352"/>
      <c r="C120" s="353"/>
      <c r="D120" s="352"/>
      <c r="E120" s="352"/>
      <c r="F120" s="352"/>
      <c r="G120" s="352"/>
      <c r="H120" s="354"/>
      <c r="I120" s="354"/>
      <c r="J120" s="355"/>
      <c r="K120" s="355"/>
      <c r="L120" s="352"/>
      <c r="M120" s="356"/>
      <c r="N120" s="357"/>
      <c r="O120" s="357"/>
      <c r="P120" s="357"/>
      <c r="Q120" s="357"/>
      <c r="R120" s="357"/>
      <c r="S120" s="357"/>
      <c r="T120" s="352"/>
      <c r="U120" s="352"/>
      <c r="V120" s="352"/>
      <c r="W120" s="352"/>
      <c r="X120" s="352"/>
      <c r="Y120" s="352"/>
      <c r="Z120" s="357"/>
      <c r="AA120" s="352"/>
      <c r="AB120" s="357"/>
    </row>
    <row r="121" spans="1:28" ht="12" hidden="1" customHeight="1" x14ac:dyDescent="0.2">
      <c r="B121" s="361"/>
      <c r="C121" s="361"/>
      <c r="D121" s="361"/>
      <c r="E121" s="361"/>
      <c r="F121" s="361"/>
      <c r="G121" s="361"/>
      <c r="H121" s="361"/>
      <c r="I121" s="361"/>
      <c r="J121" s="361"/>
      <c r="K121" s="361"/>
      <c r="L121" s="361"/>
      <c r="M121" s="361"/>
      <c r="N121" s="361"/>
      <c r="O121" s="362"/>
      <c r="P121" s="362"/>
      <c r="Q121" s="362"/>
      <c r="R121" s="363"/>
      <c r="S121" s="363"/>
      <c r="T121" s="362"/>
      <c r="U121" s="362"/>
      <c r="V121" s="362"/>
      <c r="W121" s="362"/>
      <c r="X121" s="362"/>
      <c r="Y121" s="362"/>
      <c r="Z121" s="364"/>
      <c r="AA121" s="364"/>
      <c r="AB121" s="364"/>
    </row>
    <row r="122" spans="1:28" ht="12" hidden="1" customHeight="1" x14ac:dyDescent="0.2">
      <c r="B122" s="365"/>
      <c r="C122" s="365"/>
      <c r="D122" s="365"/>
      <c r="E122" s="365"/>
      <c r="F122" s="365"/>
      <c r="G122" s="365"/>
      <c r="H122" s="365"/>
      <c r="I122" s="365"/>
      <c r="J122" s="366"/>
      <c r="K122" s="366"/>
      <c r="L122" s="366"/>
      <c r="M122" s="366"/>
      <c r="N122" s="366"/>
      <c r="O122" s="357"/>
      <c r="P122" s="357"/>
      <c r="Q122" s="357"/>
      <c r="R122" s="367"/>
      <c r="S122" s="367"/>
      <c r="T122" s="357"/>
      <c r="U122" s="357"/>
      <c r="V122" s="357"/>
      <c r="W122" s="357"/>
      <c r="X122" s="357"/>
      <c r="Y122" s="357"/>
      <c r="Z122" s="368"/>
      <c r="AA122" s="368"/>
      <c r="AB122" s="368"/>
    </row>
    <row r="123" spans="1:28" ht="15.75" hidden="1" customHeight="1" x14ac:dyDescent="0.25">
      <c r="B123" s="369" t="s">
        <v>155</v>
      </c>
      <c r="C123" s="369"/>
      <c r="D123" s="369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</row>
    <row r="124" spans="1:28" ht="15.75" hidden="1" customHeight="1" x14ac:dyDescent="0.25">
      <c r="B124" s="370"/>
      <c r="C124" s="370"/>
      <c r="D124" s="370"/>
      <c r="E124" s="370"/>
      <c r="F124" s="370"/>
      <c r="G124" s="370"/>
      <c r="H124" s="370"/>
      <c r="I124" s="370"/>
      <c r="J124" s="370"/>
      <c r="K124" s="370"/>
      <c r="L124" s="370"/>
      <c r="M124" s="370"/>
      <c r="N124" s="370"/>
      <c r="O124" s="365"/>
      <c r="P124" s="367"/>
      <c r="Q124" s="367"/>
      <c r="R124" s="370"/>
      <c r="S124" s="370"/>
      <c r="T124" s="357"/>
      <c r="U124" s="357"/>
      <c r="V124" s="357"/>
      <c r="W124" s="357"/>
      <c r="X124" s="357"/>
      <c r="Y124" s="357"/>
      <c r="Z124" s="368"/>
      <c r="AA124" s="368"/>
      <c r="AB124" s="368"/>
    </row>
    <row r="125" spans="1:28" ht="14.1" hidden="1" customHeight="1" x14ac:dyDescent="0.2">
      <c r="B125" s="372" t="s">
        <v>156</v>
      </c>
      <c r="C125" s="372"/>
      <c r="D125" s="372"/>
      <c r="E125" s="372"/>
      <c r="F125" s="372"/>
      <c r="G125" s="372"/>
      <c r="H125" s="372"/>
      <c r="I125" s="372"/>
      <c r="J125" s="372"/>
      <c r="K125" s="372"/>
      <c r="L125" s="372"/>
      <c r="M125" s="372"/>
      <c r="N125" s="372"/>
      <c r="O125" s="372"/>
      <c r="P125" s="372"/>
      <c r="Q125" s="372"/>
      <c r="R125" s="372"/>
      <c r="S125" s="372"/>
      <c r="T125" s="372"/>
      <c r="U125" s="372"/>
      <c r="V125" s="372"/>
      <c r="W125" s="371"/>
      <c r="X125" s="371"/>
      <c r="Y125" s="371"/>
      <c r="Z125" s="371"/>
      <c r="AA125" s="371"/>
      <c r="AB125" s="371"/>
    </row>
    <row r="126" spans="1:28" ht="14.1" hidden="1" customHeight="1" x14ac:dyDescent="0.2">
      <c r="B126" s="372"/>
      <c r="C126" s="372"/>
      <c r="D126" s="372"/>
      <c r="E126" s="372"/>
      <c r="F126" s="372"/>
      <c r="G126" s="372"/>
      <c r="H126" s="372"/>
      <c r="I126" s="372"/>
      <c r="J126" s="372"/>
      <c r="K126" s="372"/>
      <c r="L126" s="372"/>
      <c r="M126" s="372"/>
      <c r="N126" s="372"/>
      <c r="O126" s="372"/>
      <c r="P126" s="372"/>
      <c r="Q126" s="372"/>
      <c r="R126" s="372"/>
      <c r="S126" s="372"/>
      <c r="T126" s="372"/>
      <c r="U126" s="372"/>
      <c r="V126" s="372"/>
      <c r="W126" s="371"/>
      <c r="X126" s="371"/>
      <c r="Y126" s="371"/>
      <c r="Z126" s="371"/>
      <c r="AA126" s="371"/>
      <c r="AB126" s="371"/>
    </row>
    <row r="127" spans="1:28" ht="14.1" hidden="1" customHeight="1" x14ac:dyDescent="0.2">
      <c r="B127" s="372"/>
      <c r="C127" s="372"/>
      <c r="D127" s="372"/>
      <c r="E127" s="372"/>
      <c r="F127" s="372"/>
      <c r="G127" s="372"/>
      <c r="H127" s="372"/>
      <c r="I127" s="372"/>
      <c r="J127" s="372"/>
      <c r="K127" s="372"/>
      <c r="L127" s="372"/>
      <c r="M127" s="372"/>
      <c r="N127" s="372"/>
      <c r="O127" s="372"/>
      <c r="P127" s="372"/>
      <c r="Q127" s="372"/>
      <c r="R127" s="372"/>
      <c r="S127" s="372"/>
      <c r="T127" s="372"/>
      <c r="U127" s="372"/>
      <c r="V127" s="372"/>
      <c r="W127" s="371"/>
      <c r="X127" s="371"/>
      <c r="Y127" s="371"/>
      <c r="Z127" s="371"/>
      <c r="AA127" s="371"/>
      <c r="AB127" s="371"/>
    </row>
    <row r="128" spans="1:28" ht="55.5" hidden="1" customHeight="1" x14ac:dyDescent="0.2">
      <c r="B128" s="372"/>
      <c r="C128" s="372"/>
      <c r="D128" s="372"/>
      <c r="E128" s="372"/>
      <c r="F128" s="372"/>
      <c r="G128" s="372"/>
      <c r="H128" s="372"/>
      <c r="I128" s="372"/>
      <c r="J128" s="372"/>
      <c r="K128" s="372"/>
      <c r="L128" s="372"/>
      <c r="M128" s="372"/>
      <c r="N128" s="372"/>
      <c r="O128" s="372"/>
      <c r="P128" s="372"/>
      <c r="Q128" s="372"/>
      <c r="R128" s="372"/>
      <c r="S128" s="372"/>
      <c r="T128" s="372"/>
      <c r="U128" s="372"/>
      <c r="V128" s="372"/>
      <c r="W128" s="371"/>
      <c r="X128" s="371"/>
      <c r="Y128" s="371"/>
      <c r="Z128" s="371"/>
      <c r="AA128" s="371"/>
      <c r="AB128" s="371"/>
    </row>
    <row r="129" spans="1:28" ht="14.1" hidden="1" customHeight="1" x14ac:dyDescent="0.2">
      <c r="A129" s="373"/>
      <c r="B129" s="374"/>
      <c r="C129" s="374"/>
      <c r="D129" s="374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5"/>
      <c r="P129" s="375"/>
      <c r="Q129" s="375"/>
      <c r="R129" s="374"/>
      <c r="S129" s="376"/>
      <c r="T129" s="377"/>
      <c r="U129" s="368"/>
      <c r="V129" s="368"/>
      <c r="W129" s="368"/>
      <c r="X129" s="368"/>
      <c r="Y129" s="368"/>
      <c r="Z129" s="368"/>
      <c r="AA129" s="368"/>
      <c r="AB129" s="368"/>
    </row>
    <row r="130" spans="1:28" ht="10.5" hidden="1" customHeight="1" x14ac:dyDescent="0.25">
      <c r="A130" s="373"/>
      <c r="B130" s="378" t="s">
        <v>157</v>
      </c>
      <c r="C130" s="379"/>
      <c r="D130" s="379"/>
      <c r="E130" s="379"/>
      <c r="F130" s="379"/>
      <c r="G130" s="379"/>
      <c r="H130" s="379"/>
      <c r="I130" s="379"/>
      <c r="J130" s="379"/>
      <c r="K130" s="380" t="s">
        <v>158</v>
      </c>
      <c r="L130" s="380"/>
      <c r="M130" s="380"/>
      <c r="N130" s="380"/>
      <c r="O130" s="375"/>
      <c r="P130" s="375"/>
      <c r="Q130" s="375"/>
      <c r="R130" s="376">
        <v>0</v>
      </c>
      <c r="S130" s="376"/>
      <c r="T130" s="370"/>
      <c r="U130" s="370"/>
      <c r="V130" s="368"/>
      <c r="W130" s="368"/>
      <c r="X130" s="368"/>
      <c r="Y130" s="368"/>
      <c r="Z130" s="368"/>
      <c r="AA130" s="368"/>
      <c r="AB130" s="368"/>
    </row>
    <row r="131" spans="1:28" ht="13.5" hidden="1" customHeight="1" x14ac:dyDescent="0.25">
      <c r="A131" s="373"/>
      <c r="B131" s="381"/>
      <c r="C131" s="374"/>
      <c r="D131" s="374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0"/>
      <c r="U131" s="370"/>
      <c r="V131" s="368"/>
      <c r="W131" s="368"/>
      <c r="X131" s="368"/>
      <c r="Y131" s="368"/>
      <c r="Z131" s="368"/>
      <c r="AA131" s="368"/>
      <c r="AB131" s="368"/>
    </row>
    <row r="132" spans="1:28" ht="15.75" hidden="1" customHeight="1" x14ac:dyDescent="0.2">
      <c r="A132" s="373"/>
      <c r="B132" s="381"/>
      <c r="C132" s="374"/>
      <c r="D132" s="374"/>
      <c r="E132" s="374"/>
      <c r="F132" s="374"/>
      <c r="G132" s="374"/>
      <c r="H132" s="374"/>
      <c r="I132" s="374"/>
      <c r="J132" s="374"/>
      <c r="K132" s="374"/>
      <c r="L132" s="374"/>
      <c r="M132" s="374"/>
      <c r="N132" s="374"/>
      <c r="O132" s="380"/>
      <c r="P132" s="380"/>
      <c r="Q132" s="379" t="s">
        <v>159</v>
      </c>
      <c r="R132" s="374"/>
      <c r="S132" s="374"/>
      <c r="T132" s="375"/>
      <c r="U132" s="375"/>
      <c r="V132" s="374"/>
      <c r="W132" s="368"/>
      <c r="X132" s="368"/>
      <c r="Y132" s="368"/>
      <c r="Z132" s="368"/>
      <c r="AA132" s="368"/>
      <c r="AB132" s="368"/>
    </row>
    <row r="133" spans="1:28" ht="15.95" hidden="1" customHeight="1" x14ac:dyDescent="0.25">
      <c r="B133" s="382" t="s">
        <v>160</v>
      </c>
      <c r="C133" s="382"/>
      <c r="D133" s="382"/>
      <c r="E133" s="382"/>
      <c r="F133" s="382"/>
      <c r="G133" s="382"/>
      <c r="H133" s="382"/>
      <c r="I133" s="382"/>
      <c r="J133" s="383"/>
      <c r="K133" s="384"/>
      <c r="L133" s="385">
        <f>H111</f>
        <v>77.645709516326534</v>
      </c>
      <c r="M133" s="385"/>
      <c r="N133" s="386" t="s">
        <v>86</v>
      </c>
      <c r="O133" s="371"/>
      <c r="P133" s="371"/>
      <c r="Q133" s="371"/>
      <c r="R133" s="384"/>
      <c r="S133" s="384"/>
      <c r="T133" s="387"/>
      <c r="U133" s="375"/>
      <c r="V133" s="374"/>
      <c r="W133" s="368"/>
      <c r="X133" s="368"/>
      <c r="Y133" s="368"/>
      <c r="Z133" s="368"/>
      <c r="AA133" s="368"/>
      <c r="AB133" s="368"/>
    </row>
    <row r="134" spans="1:28" ht="15.95" hidden="1" customHeight="1" x14ac:dyDescent="0.25">
      <c r="B134" s="382"/>
      <c r="C134" s="382"/>
      <c r="D134" s="382"/>
      <c r="E134" s="382"/>
      <c r="F134" s="382"/>
      <c r="G134" s="382"/>
      <c r="H134" s="382"/>
      <c r="I134" s="382"/>
      <c r="J134" s="383"/>
      <c r="K134" s="384"/>
      <c r="L134" s="388"/>
      <c r="M134" s="389"/>
      <c r="N134" s="386"/>
      <c r="O134" s="371"/>
      <c r="P134" s="371"/>
      <c r="Q134" s="371"/>
      <c r="R134" s="384"/>
      <c r="S134" s="384"/>
      <c r="T134" s="387"/>
      <c r="U134" s="375"/>
      <c r="V134" s="374"/>
      <c r="W134" s="368"/>
      <c r="X134" s="368"/>
      <c r="Y134" s="368"/>
      <c r="Z134" s="368"/>
      <c r="AA134" s="368"/>
      <c r="AB134" s="368"/>
    </row>
    <row r="135" spans="1:28" ht="15.95" hidden="1" customHeight="1" x14ac:dyDescent="0.25">
      <c r="B135" s="382" t="s">
        <v>161</v>
      </c>
      <c r="C135" s="382"/>
      <c r="D135" s="382"/>
      <c r="E135" s="382"/>
      <c r="F135" s="382"/>
      <c r="G135" s="382"/>
      <c r="H135" s="382"/>
      <c r="I135" s="382"/>
      <c r="J135" s="383"/>
      <c r="K135" s="384"/>
      <c r="L135" s="385">
        <f>H113</f>
        <v>838.80048367346933</v>
      </c>
      <c r="M135" s="385"/>
      <c r="N135" s="386" t="s">
        <v>162</v>
      </c>
      <c r="O135" s="390"/>
      <c r="P135" s="390"/>
      <c r="Q135" s="391"/>
      <c r="R135" s="384"/>
      <c r="S135" s="384"/>
      <c r="T135" s="387"/>
      <c r="U135" s="375"/>
      <c r="V135" s="374"/>
      <c r="W135" s="368"/>
      <c r="X135" s="368"/>
      <c r="Y135" s="368"/>
      <c r="Z135" s="368"/>
      <c r="AA135" s="368"/>
      <c r="AB135" s="368"/>
    </row>
    <row r="136" spans="1:28" ht="15.95" hidden="1" customHeight="1" x14ac:dyDescent="0.25">
      <c r="B136" s="382"/>
      <c r="C136" s="382"/>
      <c r="D136" s="382"/>
      <c r="E136" s="382"/>
      <c r="F136" s="382"/>
      <c r="G136" s="382"/>
      <c r="H136" s="382"/>
      <c r="I136" s="382"/>
      <c r="J136" s="383"/>
      <c r="K136" s="384"/>
      <c r="L136" s="392"/>
      <c r="M136" s="392"/>
      <c r="N136" s="392"/>
      <c r="O136" s="392"/>
      <c r="P136" s="392"/>
      <c r="Q136" s="382"/>
      <c r="R136" s="393"/>
      <c r="S136" s="393"/>
      <c r="T136" s="394"/>
      <c r="U136" s="395" t="s">
        <v>86</v>
      </c>
      <c r="V136" s="379"/>
      <c r="W136" s="396"/>
      <c r="X136" s="396"/>
      <c r="Y136" s="396"/>
      <c r="Z136" s="368"/>
      <c r="AA136" s="368"/>
      <c r="AB136" s="368"/>
    </row>
    <row r="137" spans="1:28" ht="15.95" hidden="1" customHeight="1" x14ac:dyDescent="0.25">
      <c r="B137" s="382"/>
      <c r="C137" s="382"/>
      <c r="D137" s="382"/>
      <c r="E137" s="382"/>
      <c r="F137" s="382"/>
      <c r="G137" s="382"/>
      <c r="H137" s="382"/>
      <c r="I137" s="382"/>
      <c r="J137" s="383"/>
      <c r="K137" s="384"/>
      <c r="L137" s="392"/>
      <c r="M137" s="392"/>
      <c r="N137" s="392"/>
      <c r="O137" s="390"/>
      <c r="P137" s="390"/>
      <c r="Q137" s="391"/>
      <c r="R137" s="393"/>
      <c r="S137" s="393"/>
      <c r="T137" s="394"/>
      <c r="U137" s="395" t="s">
        <v>86</v>
      </c>
      <c r="V137" s="379"/>
      <c r="W137" s="396"/>
      <c r="X137" s="396"/>
      <c r="Y137" s="396"/>
      <c r="Z137" s="368"/>
      <c r="AA137" s="368"/>
      <c r="AB137" s="368"/>
    </row>
    <row r="138" spans="1:28" ht="15.95" hidden="1" customHeight="1" x14ac:dyDescent="0.25">
      <c r="B138" s="382" t="s">
        <v>163</v>
      </c>
      <c r="C138" s="382"/>
      <c r="D138" s="382"/>
      <c r="E138" s="382"/>
      <c r="F138" s="382"/>
      <c r="G138" s="382"/>
      <c r="H138" s="382"/>
      <c r="I138" s="382"/>
      <c r="J138" s="382"/>
      <c r="K138" s="391"/>
      <c r="L138" s="397" t="s">
        <v>164</v>
      </c>
      <c r="M138" s="397"/>
      <c r="N138" s="397"/>
      <c r="O138" s="392"/>
      <c r="P138" s="392"/>
      <c r="Q138" s="382"/>
      <c r="R138" s="398" t="str">
        <f>X105</f>
        <v>/ Тикунов В.Г. /</v>
      </c>
      <c r="S138" s="398"/>
      <c r="T138" s="398"/>
      <c r="U138" s="399"/>
      <c r="V138" s="374"/>
      <c r="W138" s="396"/>
      <c r="X138" s="396"/>
      <c r="Y138" s="396"/>
      <c r="Z138" s="368"/>
      <c r="AA138" s="368"/>
      <c r="AB138" s="368"/>
    </row>
    <row r="139" spans="1:28" ht="15.95" hidden="1" customHeight="1" x14ac:dyDescent="0.25">
      <c r="B139" s="384"/>
      <c r="C139" s="384"/>
      <c r="D139" s="384"/>
      <c r="E139" s="384"/>
      <c r="F139" s="384"/>
      <c r="G139" s="384"/>
      <c r="H139" s="384"/>
      <c r="I139" s="384"/>
      <c r="J139" s="384"/>
      <c r="K139" s="384"/>
      <c r="L139" s="384"/>
      <c r="M139" s="384"/>
      <c r="N139" s="384"/>
      <c r="O139" s="392"/>
      <c r="P139" s="392"/>
      <c r="Q139" s="382"/>
      <c r="R139" s="384"/>
      <c r="S139" s="384"/>
      <c r="T139" s="400"/>
      <c r="U139" s="399"/>
      <c r="V139" s="374"/>
      <c r="W139" s="396"/>
      <c r="X139" s="396"/>
      <c r="Y139" s="396"/>
      <c r="Z139" s="368"/>
      <c r="AA139" s="368"/>
      <c r="AB139" s="368"/>
    </row>
    <row r="140" spans="1:28" ht="15.95" hidden="1" customHeight="1" x14ac:dyDescent="0.25">
      <c r="B140" s="384"/>
      <c r="C140" s="384"/>
      <c r="D140" s="384"/>
      <c r="E140" s="384"/>
      <c r="F140" s="384"/>
      <c r="G140" s="384"/>
      <c r="H140" s="384"/>
      <c r="I140" s="384"/>
      <c r="J140" s="384"/>
      <c r="K140" s="384"/>
      <c r="L140" s="384"/>
      <c r="M140" s="384"/>
      <c r="N140" s="384"/>
      <c r="O140" s="392"/>
      <c r="P140" s="392"/>
      <c r="Q140" s="382"/>
      <c r="R140" s="384"/>
      <c r="S140" s="384"/>
      <c r="T140" s="400"/>
      <c r="U140" s="399"/>
      <c r="V140" s="374"/>
      <c r="W140" s="396"/>
      <c r="X140" s="396"/>
      <c r="Y140" s="396"/>
      <c r="Z140" s="368"/>
      <c r="AA140" s="368"/>
      <c r="AB140" s="368"/>
    </row>
    <row r="141" spans="1:28" ht="15.95" hidden="1" customHeight="1" x14ac:dyDescent="0.25"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401"/>
      <c r="M141" s="401"/>
      <c r="N141" s="401"/>
      <c r="O141" s="397"/>
      <c r="P141" s="391"/>
      <c r="Q141" s="402"/>
      <c r="R141" s="384"/>
      <c r="S141" s="384"/>
      <c r="T141" s="387"/>
      <c r="U141" s="368"/>
      <c r="V141" s="368"/>
      <c r="W141" s="368"/>
      <c r="X141" s="368"/>
      <c r="Y141" s="368"/>
      <c r="Z141" s="368"/>
      <c r="AA141" s="368"/>
      <c r="AB141" s="368"/>
    </row>
    <row r="142" spans="1:28" ht="15.95" hidden="1" customHeight="1" x14ac:dyDescent="0.25">
      <c r="B142" s="382" t="s">
        <v>144</v>
      </c>
      <c r="C142" s="382"/>
      <c r="D142" s="382"/>
      <c r="E142" s="382"/>
      <c r="F142" s="382"/>
      <c r="G142" s="382"/>
      <c r="H142" s="382"/>
      <c r="I142" s="382"/>
      <c r="J142" s="382"/>
      <c r="K142" s="382"/>
      <c r="L142" s="403"/>
      <c r="M142" s="404"/>
      <c r="N142" s="403"/>
      <c r="O142" s="405"/>
      <c r="P142" s="405"/>
      <c r="Q142" s="384"/>
      <c r="R142" s="406" t="s">
        <v>165</v>
      </c>
      <c r="S142" s="406"/>
      <c r="T142" s="387"/>
      <c r="U142" s="368"/>
      <c r="V142" s="368"/>
      <c r="W142" s="368"/>
      <c r="X142" s="368"/>
      <c r="Y142" s="368"/>
      <c r="Z142" s="368"/>
      <c r="AA142" s="368"/>
      <c r="AB142" s="368"/>
    </row>
    <row r="143" spans="1:28" ht="14.1" hidden="1" customHeight="1" x14ac:dyDescent="0.25">
      <c r="B143" s="384"/>
      <c r="C143" s="384"/>
      <c r="D143" s="384"/>
      <c r="E143" s="384"/>
      <c r="F143" s="384"/>
      <c r="G143" s="384"/>
      <c r="H143" s="384"/>
      <c r="I143" s="384"/>
      <c r="J143" s="384"/>
      <c r="K143" s="384"/>
      <c r="L143" s="384"/>
      <c r="M143" s="384"/>
      <c r="N143" s="384"/>
      <c r="O143" s="401"/>
      <c r="P143" s="384"/>
      <c r="Q143" s="384"/>
      <c r="R143" s="384"/>
      <c r="S143" s="384"/>
      <c r="T143" s="387"/>
    </row>
    <row r="144" spans="1:28" ht="12" hidden="1" customHeight="1" x14ac:dyDescent="0.2">
      <c r="O144" s="407"/>
      <c r="P144" s="381"/>
      <c r="T144" s="408"/>
      <c r="U144" s="399"/>
    </row>
    <row r="145" spans="15:21" ht="12" hidden="1" customHeight="1" x14ac:dyDescent="0.2">
      <c r="O145" s="368"/>
      <c r="P145" s="368"/>
      <c r="Q145" s="368"/>
      <c r="T145" s="408"/>
      <c r="U145" s="399"/>
    </row>
    <row r="146" spans="15:21" ht="12" hidden="1" customHeight="1" x14ac:dyDescent="0.2">
      <c r="T146" s="409"/>
      <c r="U146" s="409"/>
    </row>
    <row r="147" spans="15:21" ht="8.25" hidden="1" customHeight="1" x14ac:dyDescent="0.2">
      <c r="T147" s="410"/>
      <c r="U147" s="368"/>
    </row>
    <row r="148" spans="15:21" ht="12" customHeight="1" x14ac:dyDescent="0.2">
      <c r="T148" s="148"/>
      <c r="U148" s="59"/>
    </row>
    <row r="149" spans="15:21" ht="12" customHeight="1" x14ac:dyDescent="0.2">
      <c r="T149" s="409"/>
      <c r="U149" s="409"/>
    </row>
    <row r="150" spans="15:21" ht="12" customHeight="1" x14ac:dyDescent="0.2">
      <c r="T150" s="410"/>
      <c r="U150" s="368"/>
    </row>
    <row r="167" spans="5:5" ht="12" customHeight="1" x14ac:dyDescent="0.2">
      <c r="E167" s="411"/>
    </row>
    <row r="168" spans="5:5" ht="12" customHeight="1" x14ac:dyDescent="0.2">
      <c r="E168" s="411"/>
    </row>
  </sheetData>
  <mergeCells count="58"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  <mergeCell ref="H106:I106"/>
    <mergeCell ref="H107:I107"/>
    <mergeCell ref="J108:K108"/>
    <mergeCell ref="H111:I111"/>
    <mergeCell ref="P111:Q111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M99:O99"/>
    <mergeCell ref="P99:Q99"/>
    <mergeCell ref="R99:S99"/>
    <mergeCell ref="T99:U99"/>
    <mergeCell ref="V99:X99"/>
    <mergeCell ref="E100:F100"/>
    <mergeCell ref="G100:H100"/>
    <mergeCell ref="I100:J100"/>
    <mergeCell ref="K100:L100"/>
    <mergeCell ref="M100:O100"/>
    <mergeCell ref="AF22:AF24"/>
    <mergeCell ref="AG22:AG24"/>
    <mergeCell ref="AH22:AH24"/>
    <mergeCell ref="AI22:AI24"/>
    <mergeCell ref="D23:D24"/>
    <mergeCell ref="B99:D101"/>
    <mergeCell ref="E99:F99"/>
    <mergeCell ref="G99:H99"/>
    <mergeCell ref="I99:J99"/>
    <mergeCell ref="K99:L99"/>
    <mergeCell ref="Z21:AA22"/>
    <mergeCell ref="AB21:AB22"/>
    <mergeCell ref="E22:M22"/>
    <mergeCell ref="N22:W22"/>
    <mergeCell ref="AD22:AD24"/>
    <mergeCell ref="AE22:AE24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0" operator="lessThan">
      <formula>-3.9</formula>
    </cfRule>
  </conditionalFormatting>
  <conditionalFormatting sqref="AG25:AG94 AI25:AI94">
    <cfRule type="cellIs" dxfId="1" priority="0" operator="greaterThan">
      <formula>1.1</formula>
    </cfRule>
    <cfRule type="cellIs" dxfId="0" priority="0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6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2019-10-23T12:00:43Z</cp:lastPrinted>
  <dcterms:created xsi:type="dcterms:W3CDTF">1996-10-08T23:32:33Z</dcterms:created>
  <dcterms:modified xsi:type="dcterms:W3CDTF">2019-10-23T12:00:50Z</dcterms:modified>
</cp:coreProperties>
</file>