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3380" activeTab="0"/>
  </bookViews>
  <sheets>
    <sheet name="Отчёт ГВС" sheetId="1" r:id="rId1"/>
  </sheets>
  <definedNames/>
  <calcPr fullCalcOnLoad="1"/>
</workbook>
</file>

<file path=xl/sharedStrings.xml><?xml version="1.0" encoding="utf-8"?>
<sst xmlns="http://schemas.openxmlformats.org/spreadsheetml/2006/main" count="168" uniqueCount="115">
  <si>
    <t>Отчет о теплопотреблении по приборам УУТЭ за Май 2023</t>
  </si>
  <si>
    <t>Абонент:</t>
  </si>
  <si>
    <t>ТСЖ"Туристская 4"</t>
  </si>
  <si>
    <t>Договор:</t>
  </si>
  <si>
    <t>194-028/233</t>
  </si>
  <si>
    <t>Телефон:</t>
  </si>
  <si>
    <t>Узел учета:</t>
  </si>
  <si>
    <t>Офисы (ТЦ-1)</t>
  </si>
  <si>
    <t>Адрес:</t>
  </si>
  <si>
    <t>ул. Туристская, д.4, к.1</t>
  </si>
  <si>
    <t>Строит. адрес:</t>
  </si>
  <si>
    <t>СПЧ-65 к.41</t>
  </si>
  <si>
    <t>Код УУТЭ:</t>
  </si>
  <si>
    <t xml:space="preserve">Обслуживающая организация: </t>
  </si>
  <si>
    <t>ООО"ПрофТеплоСервис"</t>
  </si>
  <si>
    <t xml:space="preserve">Телефон.: </t>
  </si>
  <si>
    <t>Источник:</t>
  </si>
  <si>
    <t>Приморская</t>
  </si>
  <si>
    <t>Схема подключения:</t>
  </si>
  <si>
    <t>4-х трубная, зависимая(элеватор), открытая</t>
  </si>
  <si>
    <t>График:</t>
  </si>
  <si>
    <t>130/70</t>
  </si>
  <si>
    <t>Установленные приборы:</t>
  </si>
  <si>
    <t>Часовые архивы в файлах:</t>
  </si>
  <si>
    <t>Приборы поверены до:</t>
  </si>
  <si>
    <t>21.06.2023</t>
  </si>
  <si>
    <t>Режим(схема)</t>
  </si>
  <si>
    <t/>
  </si>
  <si>
    <t>Вычислитель:</t>
  </si>
  <si>
    <t>СПТ-943 №15433</t>
  </si>
  <si>
    <t>расходомер:</t>
  </si>
  <si>
    <t>Gmin -- Gmax</t>
  </si>
  <si>
    <t>Темопреобр.:</t>
  </si>
  <si>
    <t>Преобр.давления:</t>
  </si>
  <si>
    <t>Подающий трубопровод(М1)</t>
  </si>
  <si>
    <t>ВСТ-20</t>
  </si>
  <si>
    <t>0,2-5,0</t>
  </si>
  <si>
    <t>КТПТР-01</t>
  </si>
  <si>
    <t>Обратный трубопровод(М2)</t>
  </si>
  <si>
    <t>Подающий ГВС(М3)</t>
  </si>
  <si>
    <t>ВСТ-15</t>
  </si>
  <si>
    <t>0,12-3,0</t>
  </si>
  <si>
    <t>Циркуляционный ГВС(М4)</t>
  </si>
  <si>
    <t>0,03-3,0</t>
  </si>
  <si>
    <t>Подпиточный трубопровод (Vп)</t>
  </si>
  <si>
    <t>Расчетный алгоритм:Wот=m1*(h1-hxb)-m2(h2-hxb); Wгвс=m3*(h3-hxb)-m4(h4-hxb)</t>
  </si>
  <si>
    <t>Договорные нагрузки, Гкал/час:</t>
  </si>
  <si>
    <t>Договорные нагрузки (ср.час), Гкал/час:</t>
  </si>
  <si>
    <t>Договорные расходы (ср.сут.), т/сут:</t>
  </si>
  <si>
    <t xml:space="preserve">Qгвс_ср = </t>
  </si>
  <si>
    <t xml:space="preserve">Gгвс_ср = </t>
  </si>
  <si>
    <t>Qобщ</t>
  </si>
  <si>
    <t>Дата</t>
  </si>
  <si>
    <t>Ти</t>
  </si>
  <si>
    <t>НС</t>
  </si>
  <si>
    <t>М1</t>
  </si>
  <si>
    <t>М2</t>
  </si>
  <si>
    <t>dM</t>
  </si>
  <si>
    <t>t1</t>
  </si>
  <si>
    <t>t2</t>
  </si>
  <si>
    <t>dt</t>
  </si>
  <si>
    <t>P1</t>
  </si>
  <si>
    <t>P2</t>
  </si>
  <si>
    <t>М3</t>
  </si>
  <si>
    <t>М4</t>
  </si>
  <si>
    <t>V3</t>
  </si>
  <si>
    <t>V4</t>
  </si>
  <si>
    <t>dV</t>
  </si>
  <si>
    <t>Vподп</t>
  </si>
  <si>
    <t>t3</t>
  </si>
  <si>
    <t>t4</t>
  </si>
  <si>
    <t>P3</t>
  </si>
  <si>
    <t>P4</t>
  </si>
  <si>
    <t>час</t>
  </si>
  <si>
    <t>т</t>
  </si>
  <si>
    <t>°C</t>
  </si>
  <si>
    <t>кг/см2</t>
  </si>
  <si>
    <t>м3</t>
  </si>
  <si>
    <t>Гкал</t>
  </si>
  <si>
    <t>Фактическое потребление за отчетный период: с 23.04.2023 по 22.05.2023</t>
  </si>
  <si>
    <t>Среднее</t>
  </si>
  <si>
    <t>Итого</t>
  </si>
  <si>
    <t>Показания счетчиков на момент снятия показаний:</t>
  </si>
  <si>
    <t>М1, т</t>
  </si>
  <si>
    <t>М2, т</t>
  </si>
  <si>
    <t>М3, т</t>
  </si>
  <si>
    <t>М4, т</t>
  </si>
  <si>
    <t>V3, куб.м</t>
  </si>
  <si>
    <t>V4, куб.м</t>
  </si>
  <si>
    <t>Vп, куб.м</t>
  </si>
  <si>
    <t>Qобщ, Гкал</t>
  </si>
  <si>
    <t>Траб, ч</t>
  </si>
  <si>
    <t>Количество тепловой энергии Qобщ, рассчитанное по среднему:</t>
  </si>
  <si>
    <t>(ч)</t>
  </si>
  <si>
    <t>(Гкал)</t>
  </si>
  <si>
    <t>Объём теплоносителя Vизл., рассчитанный по среднему:</t>
  </si>
  <si>
    <t>(м3)</t>
  </si>
  <si>
    <t>Период рассчёта по договору:</t>
  </si>
  <si>
    <t>___________________________</t>
  </si>
  <si>
    <t>Период превышения t2:</t>
  </si>
  <si>
    <t>Корректировка на температуру холодной воды :</t>
  </si>
  <si>
    <t>Итого к расчёту по приборам учёта (с учётом корректировок):</t>
  </si>
  <si>
    <t>Количество потребленной тепловой энергии Qобщ:</t>
  </si>
  <si>
    <t>Объём потребленного теплоносителя Vгвс.изл:</t>
  </si>
  <si>
    <t>Представитель теплоснабжающей организации</t>
  </si>
  <si>
    <t>Ответственный за учет тепловой энергии (от абонента)</t>
  </si>
  <si>
    <t>_________________________/_______________________/</t>
  </si>
  <si>
    <t>_________________________/  Красновский М.В.     /</t>
  </si>
  <si>
    <t>005288</t>
  </si>
  <si>
    <t>Учёт ГВС</t>
  </si>
  <si>
    <t xml:space="preserve">16                                      </t>
  </si>
  <si>
    <t xml:space="preserve">14,16                                   </t>
  </si>
  <si>
    <t xml:space="preserve">                                        </t>
  </si>
  <si>
    <t xml:space="preserve">0                                       </t>
  </si>
  <si>
    <t xml:space="preserve">14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</si>
</sst>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0.0"/>
    <numFmt numFmtId="166" formatCode="dd/mm/yy\ hh:m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>
        <color indexed="63"/>
      </left>
      <right style="thin"/>
      <top style="thin"/>
      <bottom style="medium"/>
    </border>
    <border>
      <left style="medium"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6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27" fillId="0" borderId="0" xfId="0" applyNumberFormat="1" applyFont="1" applyAlignment="1">
      <alignment horizontal="left" vertical="top"/>
    </xf>
    <xf numFmtId="49" fontId="36" fillId="0" borderId="0" xfId="0" applyNumberFormat="1" applyFont="1" applyAlignment="1">
      <alignment horizontal="left"/>
    </xf>
    <xf numFmtId="49" fontId="37" fillId="0" borderId="0" xfId="0" applyNumberFormat="1" applyFont="1" applyAlignment="1">
      <alignment horizontal="left"/>
    </xf>
    <xf numFmtId="0" fontId="37" fillId="0" borderId="0" xfId="0" applyFont="1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6" fillId="0" borderId="12" xfId="0" applyFont="1" applyBorder="1" applyAlignment="1">
      <alignment/>
    </xf>
    <xf numFmtId="49" fontId="36" fillId="0" borderId="13" xfId="0" applyNumberFormat="1" applyFont="1" applyBorder="1" applyAlignment="1">
      <alignment horizontal="left"/>
    </xf>
    <xf numFmtId="49" fontId="37" fillId="0" borderId="13" xfId="0" applyNumberFormat="1" applyFont="1" applyBorder="1" applyAlignment="1">
      <alignment horizontal="left"/>
    </xf>
    <xf numFmtId="0" fontId="36" fillId="0" borderId="13" xfId="0" applyFont="1" applyBorder="1" applyAlignment="1">
      <alignment/>
    </xf>
    <xf numFmtId="49" fontId="36" fillId="0" borderId="14" xfId="0" applyNumberFormat="1" applyFont="1" applyBorder="1" applyAlignment="1">
      <alignment horizontal="left"/>
    </xf>
    <xf numFmtId="49" fontId="36" fillId="0" borderId="12" xfId="0" applyNumberFormat="1" applyFont="1" applyBorder="1" applyAlignment="1">
      <alignment horizontal="left"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0" fillId="0" borderId="12" xfId="0" applyBorder="1" applyAlignment="1">
      <alignment/>
    </xf>
    <xf numFmtId="0" fontId="37" fillId="0" borderId="12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17" xfId="0" applyFont="1" applyBorder="1" applyAlignment="1">
      <alignment horizontal="center" vertical="center" shrinkToFit="1"/>
    </xf>
    <xf numFmtId="0" fontId="37" fillId="0" borderId="18" xfId="0" applyFont="1" applyBorder="1" applyAlignment="1">
      <alignment vertical="center"/>
    </xf>
    <xf numFmtId="0" fontId="37" fillId="0" borderId="19" xfId="0" applyFont="1" applyBorder="1" applyAlignment="1">
      <alignment horizontal="center" vertical="center" shrinkToFit="1"/>
    </xf>
    <xf numFmtId="0" fontId="37" fillId="0" borderId="20" xfId="0" applyFont="1" applyBorder="1" applyAlignment="1">
      <alignment horizontal="center" vertical="center" shrinkToFit="1"/>
    </xf>
    <xf numFmtId="0" fontId="37" fillId="0" borderId="21" xfId="0" applyFont="1" applyBorder="1" applyAlignment="1">
      <alignment horizontal="center" vertical="center" shrinkToFit="1"/>
    </xf>
    <xf numFmtId="0" fontId="37" fillId="0" borderId="22" xfId="0" applyFont="1" applyBorder="1" applyAlignment="1">
      <alignment horizontal="center" vertical="center" shrinkToFit="1"/>
    </xf>
    <xf numFmtId="0" fontId="36" fillId="0" borderId="23" xfId="0" applyFont="1" applyBorder="1" applyAlignment="1">
      <alignment vertical="center"/>
    </xf>
    <xf numFmtId="0" fontId="36" fillId="0" borderId="24" xfId="0" applyFont="1" applyBorder="1" applyAlignment="1">
      <alignment horizontal="center" vertical="center" shrinkToFit="1"/>
    </xf>
    <xf numFmtId="0" fontId="36" fillId="0" borderId="25" xfId="0" applyFont="1" applyBorder="1" applyAlignment="1">
      <alignment horizontal="center" vertical="center" shrinkToFit="1"/>
    </xf>
    <xf numFmtId="0" fontId="36" fillId="0" borderId="26" xfId="0" applyFont="1" applyBorder="1" applyAlignment="1">
      <alignment horizontal="center" vertical="center" shrinkToFit="1"/>
    </xf>
    <xf numFmtId="0" fontId="36" fillId="0" borderId="27" xfId="0" applyFont="1" applyBorder="1" applyAlignment="1">
      <alignment horizontal="center" vertical="center" shrinkToFit="1"/>
    </xf>
    <xf numFmtId="2" fontId="36" fillId="0" borderId="18" xfId="0" applyNumberFormat="1" applyFont="1" applyBorder="1" applyAlignment="1">
      <alignment horizontal="center" vertical="center"/>
    </xf>
    <xf numFmtId="49" fontId="36" fillId="0" borderId="21" xfId="0" applyNumberFormat="1" applyFont="1" applyBorder="1" applyAlignment="1">
      <alignment horizontal="center" vertical="center" wrapText="1"/>
    </xf>
    <xf numFmtId="2" fontId="36" fillId="0" borderId="19" xfId="0" applyNumberFormat="1" applyFont="1" applyBorder="1" applyAlignment="1">
      <alignment horizontal="center" vertical="center" shrinkToFit="1"/>
    </xf>
    <xf numFmtId="2" fontId="36" fillId="0" borderId="20" xfId="0" applyNumberFormat="1" applyFont="1" applyBorder="1" applyAlignment="1">
      <alignment horizontal="center" vertical="center" shrinkToFit="1"/>
    </xf>
    <xf numFmtId="165" fontId="36" fillId="0" borderId="20" xfId="0" applyNumberFormat="1" applyFont="1" applyBorder="1" applyAlignment="1">
      <alignment horizontal="center" vertical="center" shrinkToFit="1"/>
    </xf>
    <xf numFmtId="165" fontId="36" fillId="0" borderId="21" xfId="0" applyNumberFormat="1" applyFont="1" applyBorder="1" applyAlignment="1">
      <alignment horizontal="center" vertical="center" shrinkToFit="1"/>
    </xf>
    <xf numFmtId="2" fontId="36" fillId="0" borderId="22" xfId="0" applyNumberFormat="1" applyFont="1" applyBorder="1" applyAlignment="1">
      <alignment horizontal="center" vertical="center" shrinkToFit="1"/>
    </xf>
    <xf numFmtId="2" fontId="36" fillId="0" borderId="28" xfId="0" applyNumberFormat="1" applyFont="1" applyBorder="1" applyAlignment="1">
      <alignment horizontal="center" vertical="center"/>
    </xf>
    <xf numFmtId="49" fontId="36" fillId="0" borderId="29" xfId="0" applyNumberFormat="1" applyFont="1" applyBorder="1" applyAlignment="1">
      <alignment horizontal="center" vertical="center" wrapText="1"/>
    </xf>
    <xf numFmtId="2" fontId="36" fillId="0" borderId="30" xfId="0" applyNumberFormat="1" applyFont="1" applyBorder="1" applyAlignment="1">
      <alignment horizontal="center" vertical="center" shrinkToFit="1"/>
    </xf>
    <xf numFmtId="2" fontId="36" fillId="0" borderId="31" xfId="0" applyNumberFormat="1" applyFont="1" applyBorder="1" applyAlignment="1">
      <alignment horizontal="center" vertical="center" shrinkToFit="1"/>
    </xf>
    <xf numFmtId="165" fontId="36" fillId="0" borderId="31" xfId="0" applyNumberFormat="1" applyFont="1" applyBorder="1" applyAlignment="1">
      <alignment horizontal="center" vertical="center" shrinkToFit="1"/>
    </xf>
    <xf numFmtId="165" fontId="36" fillId="0" borderId="29" xfId="0" applyNumberFormat="1" applyFont="1" applyBorder="1" applyAlignment="1">
      <alignment horizontal="center" vertical="center" shrinkToFit="1"/>
    </xf>
    <xf numFmtId="2" fontId="36" fillId="0" borderId="32" xfId="0" applyNumberFormat="1" applyFont="1" applyBorder="1" applyAlignment="1">
      <alignment horizontal="center" vertical="center" shrinkToFit="1"/>
    </xf>
    <xf numFmtId="2" fontId="36" fillId="0" borderId="23" xfId="0" applyNumberFormat="1" applyFont="1" applyBorder="1" applyAlignment="1">
      <alignment horizontal="center" vertical="center"/>
    </xf>
    <xf numFmtId="49" fontId="36" fillId="0" borderId="26" xfId="0" applyNumberFormat="1" applyFont="1" applyBorder="1" applyAlignment="1">
      <alignment horizontal="center" vertical="center" wrapText="1"/>
    </xf>
    <xf numFmtId="2" fontId="36" fillId="0" borderId="24" xfId="0" applyNumberFormat="1" applyFont="1" applyBorder="1" applyAlignment="1">
      <alignment horizontal="center" vertical="center" shrinkToFit="1"/>
    </xf>
    <xf numFmtId="2" fontId="36" fillId="0" borderId="25" xfId="0" applyNumberFormat="1" applyFont="1" applyBorder="1" applyAlignment="1">
      <alignment horizontal="center" vertical="center" shrinkToFit="1"/>
    </xf>
    <xf numFmtId="165" fontId="36" fillId="0" borderId="25" xfId="0" applyNumberFormat="1" applyFont="1" applyBorder="1" applyAlignment="1">
      <alignment horizontal="center" vertical="center" shrinkToFit="1"/>
    </xf>
    <xf numFmtId="165" fontId="36" fillId="0" borderId="26" xfId="0" applyNumberFormat="1" applyFont="1" applyBorder="1" applyAlignment="1">
      <alignment horizontal="center" vertical="center" shrinkToFit="1"/>
    </xf>
    <xf numFmtId="0" fontId="37" fillId="0" borderId="33" xfId="0" applyFont="1" applyBorder="1" applyAlignment="1">
      <alignment vertical="center"/>
    </xf>
    <xf numFmtId="49" fontId="36" fillId="33" borderId="21" xfId="0" applyNumberFormat="1" applyFont="1" applyFill="1" applyBorder="1" applyAlignment="1">
      <alignment horizontal="center" vertical="center" wrapText="1"/>
    </xf>
    <xf numFmtId="0" fontId="37" fillId="0" borderId="34" xfId="0" applyFont="1" applyBorder="1" applyAlignment="1">
      <alignment vertical="center"/>
    </xf>
    <xf numFmtId="2" fontId="37" fillId="0" borderId="35" xfId="0" applyNumberFormat="1" applyFont="1" applyBorder="1" applyAlignment="1">
      <alignment horizontal="center" vertical="center"/>
    </xf>
    <xf numFmtId="49" fontId="37" fillId="33" borderId="26" xfId="0" applyNumberFormat="1" applyFont="1" applyFill="1" applyBorder="1" applyAlignment="1">
      <alignment horizontal="center" vertical="center" wrapText="1"/>
    </xf>
    <xf numFmtId="2" fontId="37" fillId="0" borderId="36" xfId="0" applyNumberFormat="1" applyFont="1" applyBorder="1" applyAlignment="1">
      <alignment horizontal="center" vertical="center" shrinkToFit="1"/>
    </xf>
    <xf numFmtId="2" fontId="37" fillId="0" borderId="25" xfId="0" applyNumberFormat="1" applyFont="1" applyBorder="1" applyAlignment="1">
      <alignment horizontal="center" vertical="center" shrinkToFit="1"/>
    </xf>
    <xf numFmtId="0" fontId="37" fillId="33" borderId="25" xfId="0" applyFont="1" applyFill="1" applyBorder="1" applyAlignment="1">
      <alignment horizontal="center" vertical="center" shrinkToFit="1"/>
    </xf>
    <xf numFmtId="0" fontId="37" fillId="33" borderId="26" xfId="0" applyFont="1" applyFill="1" applyBorder="1" applyAlignment="1">
      <alignment horizontal="center" vertical="center" shrinkToFit="1"/>
    </xf>
    <xf numFmtId="2" fontId="37" fillId="0" borderId="37" xfId="0" applyNumberFormat="1" applyFont="1" applyBorder="1" applyAlignment="1">
      <alignment horizontal="center" vertical="center" shrinkToFit="1"/>
    </xf>
    <xf numFmtId="0" fontId="37" fillId="0" borderId="38" xfId="0" applyFont="1" applyBorder="1" applyAlignment="1">
      <alignment horizontal="center" vertical="center" shrinkToFit="1"/>
    </xf>
    <xf numFmtId="0" fontId="37" fillId="0" borderId="12" xfId="0" applyFont="1" applyBorder="1" applyAlignment="1">
      <alignment horizontal="center" vertical="center" shrinkToFit="1"/>
    </xf>
    <xf numFmtId="0" fontId="3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6" fillId="0" borderId="12" xfId="0" applyFont="1" applyBorder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2" fontId="36" fillId="0" borderId="39" xfId="0" applyNumberFormat="1" applyFont="1" applyBorder="1" applyAlignment="1">
      <alignment horizontal="center" vertical="center" shrinkToFit="1"/>
    </xf>
    <xf numFmtId="2" fontId="36" fillId="0" borderId="40" xfId="0" applyNumberFormat="1" applyFont="1" applyBorder="1" applyAlignment="1">
      <alignment horizontal="center" vertical="center" shrinkToFit="1"/>
    </xf>
    <xf numFmtId="2" fontId="37" fillId="0" borderId="0" xfId="0" applyNumberFormat="1" applyFont="1" applyAlignment="1">
      <alignment/>
    </xf>
    <xf numFmtId="14" fontId="36" fillId="0" borderId="33" xfId="0" applyNumberFormat="1" applyFont="1" applyBorder="1" applyAlignment="1">
      <alignment horizontal="center" vertical="center"/>
    </xf>
    <xf numFmtId="14" fontId="36" fillId="0" borderId="41" xfId="0" applyNumberFormat="1" applyFont="1" applyBorder="1" applyAlignment="1">
      <alignment horizontal="center" vertical="center"/>
    </xf>
    <xf numFmtId="14" fontId="36" fillId="0" borderId="15" xfId="0" applyNumberFormat="1" applyFont="1" applyBorder="1" applyAlignment="1">
      <alignment horizontal="center" vertical="center"/>
    </xf>
    <xf numFmtId="2" fontId="36" fillId="0" borderId="40" xfId="0" applyNumberFormat="1" applyFont="1" applyBorder="1" applyAlignment="1">
      <alignment horizontal="center" vertical="center" shrinkToFit="1"/>
    </xf>
    <xf numFmtId="2" fontId="0" fillId="0" borderId="42" xfId="0" applyNumberFormat="1" applyBorder="1" applyAlignment="1">
      <alignment horizontal="center" vertical="center" shrinkToFit="1"/>
    </xf>
    <xf numFmtId="2" fontId="36" fillId="0" borderId="39" xfId="0" applyNumberFormat="1" applyFont="1" applyBorder="1" applyAlignment="1">
      <alignment horizontal="center" vertical="center" shrinkToFit="1"/>
    </xf>
    <xf numFmtId="2" fontId="0" fillId="0" borderId="39" xfId="0" applyNumberFormat="1" applyBorder="1" applyAlignment="1">
      <alignment horizontal="center" vertical="center" shrinkToFit="1"/>
    </xf>
    <xf numFmtId="2" fontId="0" fillId="0" borderId="43" xfId="0" applyNumberFormat="1" applyBorder="1" applyAlignment="1">
      <alignment horizontal="center" vertical="center" shrinkToFit="1"/>
    </xf>
    <xf numFmtId="14" fontId="36" fillId="0" borderId="35" xfId="0" applyNumberFormat="1" applyFont="1" applyBorder="1" applyAlignment="1">
      <alignment horizontal="center" vertical="center" shrinkToFit="1"/>
    </xf>
    <xf numFmtId="2" fontId="0" fillId="0" borderId="40" xfId="0" applyNumberFormat="1" applyBorder="1" applyAlignment="1">
      <alignment horizontal="center" vertical="center" shrinkToFit="1"/>
    </xf>
    <xf numFmtId="0" fontId="37" fillId="0" borderId="38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4" fontId="36" fillId="0" borderId="45" xfId="0" applyNumberFormat="1" applyFont="1" applyBorder="1" applyAlignment="1">
      <alignment horizontal="center" vertical="center" shrinkToFit="1"/>
    </xf>
    <xf numFmtId="0" fontId="37" fillId="0" borderId="46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7" fillId="0" borderId="3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7" fillId="0" borderId="21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37" fillId="0" borderId="47" xfId="0" applyFont="1" applyBorder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zoomScalePageLayoutView="0" workbookViewId="0" topLeftCell="A34">
      <selection activeCell="I61" sqref="I61"/>
    </sheetView>
  </sheetViews>
  <sheetFormatPr defaultColWidth="9.140625" defaultRowHeight="15"/>
  <cols>
    <col min="1" max="1" width="11.00390625" style="0" customWidth="1"/>
    <col min="2" max="2" width="7.28125" style="0" customWidth="1"/>
    <col min="3" max="3" width="5.7109375" style="0" customWidth="1"/>
    <col min="4" max="5" width="9.7109375" style="0" customWidth="1"/>
    <col min="6" max="11" width="8.7109375" style="0" customWidth="1"/>
    <col min="12" max="18" width="9.7109375" style="0" customWidth="1"/>
    <col min="19" max="22" width="8.7109375" style="0" customWidth="1"/>
    <col min="23" max="23" width="9.7109375" style="0" customWidth="1"/>
  </cols>
  <sheetData>
    <row r="1" spans="1:23" ht="15" customHeight="1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2.75" customHeight="1">
      <c r="A3" s="4" t="s">
        <v>1</v>
      </c>
      <c r="B3" s="5" t="s">
        <v>2</v>
      </c>
      <c r="C3" s="5"/>
      <c r="D3" s="5"/>
      <c r="E3" s="5"/>
      <c r="F3" s="5"/>
      <c r="G3" s="5"/>
      <c r="H3" s="5"/>
      <c r="I3" s="5"/>
      <c r="J3" s="5"/>
      <c r="K3" s="4" t="s">
        <v>3</v>
      </c>
      <c r="L3" s="5" t="s">
        <v>4</v>
      </c>
      <c r="M3" s="5"/>
      <c r="N3" s="5"/>
      <c r="O3" s="5"/>
      <c r="P3" s="4" t="s">
        <v>5</v>
      </c>
      <c r="Q3" s="5"/>
      <c r="R3" s="5"/>
      <c r="S3" s="4" t="s">
        <v>6</v>
      </c>
      <c r="T3" s="4"/>
      <c r="U3" s="5" t="s">
        <v>7</v>
      </c>
      <c r="V3" s="5"/>
      <c r="W3" s="5"/>
    </row>
    <row r="4" spans="1:23" ht="12.75" customHeight="1">
      <c r="A4" s="4" t="s">
        <v>8</v>
      </c>
      <c r="B4" s="5" t="s">
        <v>9</v>
      </c>
      <c r="C4" s="5"/>
      <c r="D4" s="5"/>
      <c r="E4" s="5"/>
      <c r="F4" s="5"/>
      <c r="G4" s="5"/>
      <c r="H4" s="5"/>
      <c r="I4" s="5"/>
      <c r="J4" s="5"/>
      <c r="K4" s="4" t="s">
        <v>10</v>
      </c>
      <c r="L4" s="5"/>
      <c r="M4" s="5" t="s">
        <v>11</v>
      </c>
      <c r="N4" s="5"/>
      <c r="O4" s="5"/>
      <c r="P4" s="4"/>
      <c r="Q4" s="5"/>
      <c r="R4" s="5"/>
      <c r="S4" s="4" t="s">
        <v>12</v>
      </c>
      <c r="T4" s="4"/>
      <c r="U4" s="5"/>
      <c r="V4" s="5" t="s">
        <v>108</v>
      </c>
      <c r="W4" s="5"/>
    </row>
    <row r="5" spans="1:23" ht="12.75" customHeight="1">
      <c r="A5" s="4" t="s">
        <v>13</v>
      </c>
      <c r="B5" s="5"/>
      <c r="C5" s="5"/>
      <c r="D5" s="5"/>
      <c r="E5" s="5" t="s">
        <v>14</v>
      </c>
      <c r="F5" s="5"/>
      <c r="G5" s="5"/>
      <c r="H5" s="5"/>
      <c r="I5" s="5"/>
      <c r="J5" s="5"/>
      <c r="K5" s="4" t="s">
        <v>15</v>
      </c>
      <c r="L5" s="5"/>
      <c r="M5" s="5"/>
      <c r="N5" s="5"/>
      <c r="O5" s="5"/>
      <c r="P5" s="4"/>
      <c r="Q5" s="5"/>
      <c r="R5" s="5"/>
      <c r="S5" s="4"/>
      <c r="T5" s="4"/>
      <c r="U5" s="5"/>
      <c r="V5" s="5"/>
      <c r="W5" s="5"/>
    </row>
    <row r="6" spans="1:23" ht="12.75" customHeight="1" thickBot="1">
      <c r="A6" s="4" t="s">
        <v>16</v>
      </c>
      <c r="B6" s="5" t="s">
        <v>17</v>
      </c>
      <c r="C6" s="5"/>
      <c r="D6" s="5"/>
      <c r="E6" s="5"/>
      <c r="F6" s="5"/>
      <c r="G6" s="5"/>
      <c r="H6" s="5"/>
      <c r="I6" s="5"/>
      <c r="J6" s="5"/>
      <c r="K6" s="4" t="s">
        <v>18</v>
      </c>
      <c r="L6" s="5"/>
      <c r="M6" s="5"/>
      <c r="N6" s="5" t="s">
        <v>19</v>
      </c>
      <c r="O6" s="5"/>
      <c r="P6" s="4"/>
      <c r="Q6" s="5"/>
      <c r="R6" s="5"/>
      <c r="S6" s="4"/>
      <c r="T6" s="4"/>
      <c r="U6" s="4"/>
      <c r="V6" s="4" t="s">
        <v>20</v>
      </c>
      <c r="W6" s="5" t="s">
        <v>21</v>
      </c>
    </row>
    <row r="7" spans="1:24" ht="12.75" customHeight="1">
      <c r="A7" s="16" t="s">
        <v>22</v>
      </c>
      <c r="B7" s="13"/>
      <c r="C7" s="13"/>
      <c r="D7" s="13" t="s">
        <v>23</v>
      </c>
      <c r="E7" s="13"/>
      <c r="F7" s="13"/>
      <c r="G7" s="13"/>
      <c r="H7" s="13"/>
      <c r="I7" s="13"/>
      <c r="J7" s="13"/>
      <c r="K7" s="13" t="s">
        <v>24</v>
      </c>
      <c r="L7" s="13"/>
      <c r="M7" s="13"/>
      <c r="N7" s="14" t="s">
        <v>25</v>
      </c>
      <c r="O7" s="14"/>
      <c r="P7" s="14"/>
      <c r="Q7" s="13" t="s">
        <v>26</v>
      </c>
      <c r="R7" s="13"/>
      <c r="S7" s="14" t="s">
        <v>27</v>
      </c>
      <c r="T7" s="14"/>
      <c r="U7" s="14"/>
      <c r="V7" s="14"/>
      <c r="W7" s="14"/>
      <c r="X7" s="20"/>
    </row>
    <row r="8" spans="1:24" ht="12.75" customHeight="1">
      <c r="A8" s="17" t="s">
        <v>28</v>
      </c>
      <c r="B8" s="4"/>
      <c r="C8" s="5" t="s">
        <v>29</v>
      </c>
      <c r="D8" s="5"/>
      <c r="E8" s="5"/>
      <c r="F8" s="4" t="s">
        <v>30</v>
      </c>
      <c r="G8" s="4"/>
      <c r="H8" s="4"/>
      <c r="I8" s="4"/>
      <c r="J8" s="4" t="s">
        <v>31</v>
      </c>
      <c r="K8" s="4"/>
      <c r="L8" s="4"/>
      <c r="M8" s="4"/>
      <c r="N8" s="4" t="s">
        <v>32</v>
      </c>
      <c r="O8" s="4"/>
      <c r="P8" s="4"/>
      <c r="Q8" s="4" t="s">
        <v>33</v>
      </c>
      <c r="R8" s="4"/>
      <c r="S8" s="4"/>
      <c r="T8" s="4"/>
      <c r="U8" s="4"/>
      <c r="V8" s="4"/>
      <c r="W8" s="4"/>
      <c r="X8" s="20"/>
    </row>
    <row r="9" spans="1:24" ht="12.75" customHeight="1">
      <c r="A9" s="17" t="s">
        <v>34</v>
      </c>
      <c r="B9" s="4"/>
      <c r="C9" s="4"/>
      <c r="D9" s="4"/>
      <c r="E9" s="4"/>
      <c r="F9" s="4" t="s">
        <v>35</v>
      </c>
      <c r="G9" s="4"/>
      <c r="H9" s="4"/>
      <c r="I9" s="4"/>
      <c r="J9" s="4" t="s">
        <v>36</v>
      </c>
      <c r="K9" s="4"/>
      <c r="L9" s="4"/>
      <c r="M9" s="4"/>
      <c r="N9" s="4" t="s">
        <v>37</v>
      </c>
      <c r="O9" s="4"/>
      <c r="P9" s="4"/>
      <c r="Q9" s="4"/>
      <c r="R9" s="4"/>
      <c r="S9" s="4"/>
      <c r="T9" s="4"/>
      <c r="U9" s="4"/>
      <c r="V9" s="4"/>
      <c r="W9" s="4"/>
      <c r="X9" s="20"/>
    </row>
    <row r="10" spans="1:24" ht="12.75" customHeight="1">
      <c r="A10" s="17" t="s">
        <v>38</v>
      </c>
      <c r="B10" s="4"/>
      <c r="C10" s="4"/>
      <c r="D10" s="4"/>
      <c r="E10" s="4"/>
      <c r="F10" s="4" t="s">
        <v>35</v>
      </c>
      <c r="G10" s="4"/>
      <c r="H10" s="4"/>
      <c r="I10" s="4"/>
      <c r="J10" s="4" t="s">
        <v>36</v>
      </c>
      <c r="K10" s="4"/>
      <c r="L10" s="4"/>
      <c r="M10" s="4"/>
      <c r="N10" s="4" t="s">
        <v>37</v>
      </c>
      <c r="O10" s="4"/>
      <c r="P10" s="4"/>
      <c r="Q10" s="4"/>
      <c r="R10" s="4"/>
      <c r="S10" s="4"/>
      <c r="T10" s="4"/>
      <c r="U10" s="4"/>
      <c r="V10" s="4"/>
      <c r="W10" s="4"/>
      <c r="X10" s="20"/>
    </row>
    <row r="11" spans="1:24" ht="12.75" customHeight="1">
      <c r="A11" s="17" t="s">
        <v>39</v>
      </c>
      <c r="B11" s="4"/>
      <c r="C11" s="4"/>
      <c r="D11" s="4"/>
      <c r="E11" s="4"/>
      <c r="F11" s="4" t="s">
        <v>40</v>
      </c>
      <c r="G11" s="4"/>
      <c r="H11" s="4"/>
      <c r="I11" s="4"/>
      <c r="J11" s="4" t="s">
        <v>41</v>
      </c>
      <c r="K11" s="4"/>
      <c r="L11" s="4"/>
      <c r="M11" s="4"/>
      <c r="N11" s="4" t="s">
        <v>37</v>
      </c>
      <c r="O11" s="4"/>
      <c r="P11" s="4"/>
      <c r="Q11" s="4"/>
      <c r="R11" s="4"/>
      <c r="S11" s="4"/>
      <c r="T11" s="4"/>
      <c r="U11" s="4"/>
      <c r="V11" s="4"/>
      <c r="W11" s="4"/>
      <c r="X11" s="20"/>
    </row>
    <row r="12" spans="1:24" ht="12.75" customHeight="1">
      <c r="A12" s="17" t="s">
        <v>42</v>
      </c>
      <c r="B12" s="4"/>
      <c r="C12" s="4"/>
      <c r="D12" s="4"/>
      <c r="E12" s="4"/>
      <c r="F12" s="4" t="s">
        <v>40</v>
      </c>
      <c r="G12" s="4"/>
      <c r="H12" s="4"/>
      <c r="I12" s="4"/>
      <c r="J12" s="4" t="s">
        <v>43</v>
      </c>
      <c r="K12" s="4"/>
      <c r="L12" s="4"/>
      <c r="M12" s="4"/>
      <c r="N12" s="4" t="s">
        <v>37</v>
      </c>
      <c r="O12" s="4"/>
      <c r="P12" s="4"/>
      <c r="Q12" s="4"/>
      <c r="R12" s="4"/>
      <c r="S12" s="4"/>
      <c r="T12" s="4"/>
      <c r="U12" s="4"/>
      <c r="V12" s="4"/>
      <c r="W12" s="4"/>
      <c r="X12" s="20"/>
    </row>
    <row r="13" spans="1:24" ht="12.75" customHeight="1">
      <c r="A13" s="17" t="s">
        <v>44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20"/>
    </row>
    <row r="14" spans="1:24" ht="12.75" customHeight="1">
      <c r="A14" s="17" t="s">
        <v>45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20"/>
    </row>
    <row r="15" spans="1:24" ht="12.75" customHeight="1">
      <c r="A15" s="18" t="s">
        <v>46</v>
      </c>
      <c r="B15" s="7"/>
      <c r="C15" s="7"/>
      <c r="D15" s="7"/>
      <c r="E15" s="7"/>
      <c r="F15" s="7"/>
      <c r="G15" s="8"/>
      <c r="H15" s="7"/>
      <c r="I15" s="7"/>
      <c r="J15" s="8"/>
      <c r="K15" s="7"/>
      <c r="L15" s="7"/>
      <c r="M15" s="8"/>
      <c r="N15" s="7"/>
      <c r="O15" s="7" t="s">
        <v>49</v>
      </c>
      <c r="P15" s="8">
        <v>0.0032</v>
      </c>
      <c r="Q15" s="7"/>
      <c r="R15" s="7"/>
      <c r="S15" s="8"/>
      <c r="T15" s="7"/>
      <c r="U15" s="8"/>
      <c r="V15" s="7"/>
      <c r="W15" s="7"/>
      <c r="X15" s="20"/>
    </row>
    <row r="16" spans="1:24" ht="12.75" customHeight="1">
      <c r="A16" s="12" t="s">
        <v>47</v>
      </c>
      <c r="B16" s="1"/>
      <c r="C16" s="1"/>
      <c r="D16" s="1"/>
      <c r="E16" s="1"/>
      <c r="F16" s="1"/>
      <c r="G16" s="6"/>
      <c r="H16" s="1"/>
      <c r="I16" s="1"/>
      <c r="J16" s="6"/>
      <c r="K16" s="1"/>
      <c r="L16" s="1"/>
      <c r="M16" s="6"/>
      <c r="N16" s="1"/>
      <c r="O16" s="1"/>
      <c r="P16" s="6"/>
      <c r="Q16" s="1"/>
      <c r="R16" s="1"/>
      <c r="S16" s="6"/>
      <c r="T16" s="1"/>
      <c r="U16" s="6"/>
      <c r="V16" s="1"/>
      <c r="W16" s="1"/>
      <c r="X16" s="20"/>
    </row>
    <row r="17" spans="1:24" ht="12.75" customHeight="1">
      <c r="A17" s="19" t="s">
        <v>48</v>
      </c>
      <c r="B17" s="9"/>
      <c r="C17" s="9"/>
      <c r="D17" s="9"/>
      <c r="E17" s="9"/>
      <c r="F17" s="9"/>
      <c r="G17" s="10"/>
      <c r="H17" s="9"/>
      <c r="I17" s="9"/>
      <c r="J17" s="10"/>
      <c r="K17" s="9"/>
      <c r="L17" s="9"/>
      <c r="M17" s="10"/>
      <c r="N17" s="9"/>
      <c r="O17" s="9" t="s">
        <v>50</v>
      </c>
      <c r="P17" s="10">
        <v>1.272</v>
      </c>
      <c r="Q17" s="9"/>
      <c r="R17" s="9"/>
      <c r="S17" s="10"/>
      <c r="T17" s="9"/>
      <c r="U17" s="10"/>
      <c r="V17" s="9"/>
      <c r="W17" s="9"/>
      <c r="X17" s="20"/>
    </row>
    <row r="18" spans="1:24" ht="12.75" customHeight="1" thickBot="1">
      <c r="A18" s="11"/>
      <c r="B18" s="6"/>
      <c r="C18" s="6"/>
      <c r="D18" s="6"/>
      <c r="E18" s="6"/>
      <c r="F18" s="6"/>
      <c r="G18" s="6"/>
      <c r="H18" s="6" t="s">
        <v>79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20"/>
    </row>
    <row r="19" spans="1:24" ht="12.75" customHeight="1" thickBot="1">
      <c r="A19" s="21"/>
      <c r="B19" s="22"/>
      <c r="C19" s="22"/>
      <c r="D19" s="87"/>
      <c r="E19" s="88"/>
      <c r="F19" s="88"/>
      <c r="G19" s="88"/>
      <c r="H19" s="88"/>
      <c r="I19" s="88"/>
      <c r="J19" s="88"/>
      <c r="K19" s="88"/>
      <c r="L19" s="87" t="s">
        <v>109</v>
      </c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23"/>
      <c r="X19" s="20"/>
    </row>
    <row r="20" spans="1:24" ht="12.75" customHeight="1">
      <c r="A20" s="89" t="s">
        <v>52</v>
      </c>
      <c r="B20" s="24" t="s">
        <v>53</v>
      </c>
      <c r="C20" s="91" t="s">
        <v>54</v>
      </c>
      <c r="D20" s="25" t="s">
        <v>55</v>
      </c>
      <c r="E20" s="26" t="s">
        <v>56</v>
      </c>
      <c r="F20" s="26" t="s">
        <v>57</v>
      </c>
      <c r="G20" s="26" t="s">
        <v>58</v>
      </c>
      <c r="H20" s="26" t="s">
        <v>59</v>
      </c>
      <c r="I20" s="26" t="s">
        <v>60</v>
      </c>
      <c r="J20" s="26" t="s">
        <v>61</v>
      </c>
      <c r="K20" s="27" t="s">
        <v>62</v>
      </c>
      <c r="L20" s="25" t="s">
        <v>63</v>
      </c>
      <c r="M20" s="26" t="s">
        <v>64</v>
      </c>
      <c r="N20" s="26" t="s">
        <v>57</v>
      </c>
      <c r="O20" s="26" t="s">
        <v>65</v>
      </c>
      <c r="P20" s="26" t="s">
        <v>66</v>
      </c>
      <c r="Q20" s="26" t="s">
        <v>67</v>
      </c>
      <c r="R20" s="26" t="s">
        <v>68</v>
      </c>
      <c r="S20" s="26" t="s">
        <v>69</v>
      </c>
      <c r="T20" s="26" t="s">
        <v>70</v>
      </c>
      <c r="U20" s="26" t="s">
        <v>71</v>
      </c>
      <c r="V20" s="27" t="s">
        <v>72</v>
      </c>
      <c r="W20" s="28" t="s">
        <v>51</v>
      </c>
      <c r="X20" s="20"/>
    </row>
    <row r="21" spans="1:24" ht="12.75" customHeight="1" thickBot="1">
      <c r="A21" s="90"/>
      <c r="B21" s="29" t="s">
        <v>73</v>
      </c>
      <c r="C21" s="92"/>
      <c r="D21" s="30" t="s">
        <v>74</v>
      </c>
      <c r="E21" s="31" t="s">
        <v>74</v>
      </c>
      <c r="F21" s="31" t="s">
        <v>74</v>
      </c>
      <c r="G21" s="31" t="s">
        <v>75</v>
      </c>
      <c r="H21" s="31" t="s">
        <v>75</v>
      </c>
      <c r="I21" s="31" t="s">
        <v>75</v>
      </c>
      <c r="J21" s="31" t="s">
        <v>76</v>
      </c>
      <c r="K21" s="32" t="s">
        <v>76</v>
      </c>
      <c r="L21" s="30" t="s">
        <v>74</v>
      </c>
      <c r="M21" s="31" t="s">
        <v>74</v>
      </c>
      <c r="N21" s="31" t="s">
        <v>74</v>
      </c>
      <c r="O21" s="31" t="s">
        <v>77</v>
      </c>
      <c r="P21" s="31" t="s">
        <v>77</v>
      </c>
      <c r="Q21" s="31" t="s">
        <v>77</v>
      </c>
      <c r="R21" s="31" t="s">
        <v>77</v>
      </c>
      <c r="S21" s="31" t="s">
        <v>75</v>
      </c>
      <c r="T21" s="31" t="s">
        <v>75</v>
      </c>
      <c r="U21" s="31" t="s">
        <v>76</v>
      </c>
      <c r="V21" s="32" t="s">
        <v>76</v>
      </c>
      <c r="W21" s="33" t="s">
        <v>78</v>
      </c>
      <c r="X21" s="20"/>
    </row>
    <row r="22" spans="1:24" ht="12.75" customHeight="1">
      <c r="A22" s="73">
        <v>45039</v>
      </c>
      <c r="B22" s="34">
        <v>24</v>
      </c>
      <c r="C22" s="35" t="s">
        <v>110</v>
      </c>
      <c r="D22" s="36"/>
      <c r="E22" s="37"/>
      <c r="F22" s="37"/>
      <c r="G22" s="38"/>
      <c r="H22" s="38"/>
      <c r="I22" s="38"/>
      <c r="J22" s="38"/>
      <c r="K22" s="39"/>
      <c r="L22" s="36">
        <v>5.52570199966431</v>
      </c>
      <c r="M22" s="37">
        <v>3.72306060791016</v>
      </c>
      <c r="N22" s="37">
        <v>1.8026413917541504</v>
      </c>
      <c r="O22" s="37">
        <v>5.63200187683105</v>
      </c>
      <c r="P22" s="37">
        <v>3.7642674446106</v>
      </c>
      <c r="Q22" s="37">
        <v>1.86773443222045</v>
      </c>
      <c r="R22" s="37"/>
      <c r="S22" s="38">
        <v>64.4116821289063</v>
      </c>
      <c r="T22" s="38">
        <v>48.2183074951172</v>
      </c>
      <c r="U22" s="38">
        <v>6</v>
      </c>
      <c r="V22" s="39">
        <v>5</v>
      </c>
      <c r="W22" s="40">
        <v>0.176577940583229</v>
      </c>
      <c r="X22" s="20"/>
    </row>
    <row r="23" spans="1:24" ht="12.75" customHeight="1">
      <c r="A23" s="74">
        <v>45040</v>
      </c>
      <c r="B23" s="41">
        <v>24</v>
      </c>
      <c r="C23" s="42" t="s">
        <v>110</v>
      </c>
      <c r="D23" s="43"/>
      <c r="E23" s="44"/>
      <c r="F23" s="44"/>
      <c r="G23" s="45"/>
      <c r="H23" s="45"/>
      <c r="I23" s="45"/>
      <c r="J23" s="45"/>
      <c r="K23" s="46"/>
      <c r="L23" s="43">
        <v>5.15998649597168</v>
      </c>
      <c r="M23" s="44">
        <v>3.48946285247803</v>
      </c>
      <c r="N23" s="44">
        <v>1.6705236434936497</v>
      </c>
      <c r="O23" s="44">
        <v>5.26100015640259</v>
      </c>
      <c r="P23" s="44">
        <v>3.52760052680969</v>
      </c>
      <c r="Q23" s="44">
        <v>1.7333996295928995</v>
      </c>
      <c r="R23" s="44"/>
      <c r="S23" s="45">
        <v>65.0129547119141</v>
      </c>
      <c r="T23" s="45">
        <v>47.9100952148438</v>
      </c>
      <c r="U23" s="45">
        <v>6</v>
      </c>
      <c r="V23" s="46">
        <v>5</v>
      </c>
      <c r="W23" s="47">
        <v>0.168450757861137</v>
      </c>
      <c r="X23" s="20"/>
    </row>
    <row r="24" spans="1:24" ht="12.75" customHeight="1">
      <c r="A24" s="74">
        <v>45041</v>
      </c>
      <c r="B24" s="41">
        <v>24</v>
      </c>
      <c r="C24" s="42" t="s">
        <v>111</v>
      </c>
      <c r="D24" s="43"/>
      <c r="E24" s="44"/>
      <c r="F24" s="44"/>
      <c r="G24" s="45"/>
      <c r="H24" s="45"/>
      <c r="I24" s="45"/>
      <c r="J24" s="45"/>
      <c r="K24" s="46"/>
      <c r="L24" s="43">
        <v>4.7504711151123</v>
      </c>
      <c r="M24" s="44">
        <v>3.12727499008179</v>
      </c>
      <c r="N24" s="44">
        <v>1.62319612503051</v>
      </c>
      <c r="O24" s="44">
        <v>4.84800100326538</v>
      </c>
      <c r="P24" s="44">
        <v>3.16120052337646</v>
      </c>
      <c r="Q24" s="44">
        <v>1.68680047988892</v>
      </c>
      <c r="R24" s="44"/>
      <c r="S24" s="45">
        <v>66.6845626831055</v>
      </c>
      <c r="T24" s="45">
        <v>47.729190826416</v>
      </c>
      <c r="U24" s="45">
        <v>6</v>
      </c>
      <c r="V24" s="46">
        <v>5</v>
      </c>
      <c r="W24" s="47">
        <v>0.167681187391281</v>
      </c>
      <c r="X24" s="20"/>
    </row>
    <row r="25" spans="1:24" ht="12.75" customHeight="1">
      <c r="A25" s="74">
        <v>45042</v>
      </c>
      <c r="B25" s="41">
        <v>24</v>
      </c>
      <c r="C25" s="42" t="s">
        <v>110</v>
      </c>
      <c r="D25" s="43"/>
      <c r="E25" s="44"/>
      <c r="F25" s="44"/>
      <c r="G25" s="45"/>
      <c r="H25" s="45"/>
      <c r="I25" s="45"/>
      <c r="J25" s="45"/>
      <c r="K25" s="46"/>
      <c r="L25" s="43">
        <v>5.03593492507935</v>
      </c>
      <c r="M25" s="44">
        <v>3.23299241065979</v>
      </c>
      <c r="N25" s="44">
        <v>1.80294251441956</v>
      </c>
      <c r="O25" s="44">
        <v>5.13500118255615</v>
      </c>
      <c r="P25" s="44">
        <v>3.26813364028931</v>
      </c>
      <c r="Q25" s="44">
        <v>1.8668675422668395</v>
      </c>
      <c r="R25" s="44"/>
      <c r="S25" s="45">
        <v>65.1879425048828</v>
      </c>
      <c r="T25" s="45">
        <v>47.7767448425293</v>
      </c>
      <c r="U25" s="45">
        <v>6</v>
      </c>
      <c r="V25" s="46">
        <v>5</v>
      </c>
      <c r="W25" s="47">
        <v>0.173992708325386</v>
      </c>
      <c r="X25" s="20"/>
    </row>
    <row r="26" spans="1:24" ht="12.75" customHeight="1">
      <c r="A26" s="74">
        <v>45043</v>
      </c>
      <c r="B26" s="41">
        <v>24</v>
      </c>
      <c r="C26" s="42" t="s">
        <v>110</v>
      </c>
      <c r="D26" s="43"/>
      <c r="E26" s="44"/>
      <c r="F26" s="44"/>
      <c r="G26" s="45"/>
      <c r="H26" s="45"/>
      <c r="I26" s="45"/>
      <c r="J26" s="45"/>
      <c r="K26" s="46"/>
      <c r="L26" s="43">
        <v>6.0070219039917</v>
      </c>
      <c r="M26" s="44">
        <v>4.03101110458374</v>
      </c>
      <c r="N26" s="44">
        <v>1.9760107994079599</v>
      </c>
      <c r="O26" s="44">
        <v>6.11300182342529</v>
      </c>
      <c r="P26" s="44">
        <v>4.07480049133301</v>
      </c>
      <c r="Q26" s="44">
        <v>2.0382013320922807</v>
      </c>
      <c r="R26" s="44"/>
      <c r="S26" s="45">
        <v>61.4951248168945</v>
      </c>
      <c r="T26" s="45">
        <v>47.7614936828613</v>
      </c>
      <c r="U26" s="45">
        <v>6</v>
      </c>
      <c r="V26" s="46">
        <v>5</v>
      </c>
      <c r="W26" s="47">
        <v>0.177047401666641</v>
      </c>
      <c r="X26" s="20"/>
    </row>
    <row r="27" spans="1:24" ht="12.75" customHeight="1">
      <c r="A27" s="74">
        <v>45044</v>
      </c>
      <c r="B27" s="41">
        <v>24</v>
      </c>
      <c r="C27" s="42" t="s">
        <v>112</v>
      </c>
      <c r="D27" s="43"/>
      <c r="E27" s="44"/>
      <c r="F27" s="44"/>
      <c r="G27" s="45"/>
      <c r="H27" s="45"/>
      <c r="I27" s="45"/>
      <c r="J27" s="45"/>
      <c r="K27" s="46"/>
      <c r="L27" s="43">
        <v>7.14154672622681</v>
      </c>
      <c r="M27" s="44">
        <v>4.75322246551514</v>
      </c>
      <c r="N27" s="44">
        <v>2.38832426071167</v>
      </c>
      <c r="O27" s="44">
        <v>7.2620005607605</v>
      </c>
      <c r="P27" s="44">
        <v>4.80500078201294</v>
      </c>
      <c r="Q27" s="44">
        <v>2.4569997787475595</v>
      </c>
      <c r="R27" s="44"/>
      <c r="S27" s="45">
        <v>60.0625495910645</v>
      </c>
      <c r="T27" s="45">
        <v>47.8276443481445</v>
      </c>
      <c r="U27" s="45">
        <v>6</v>
      </c>
      <c r="V27" s="46">
        <v>5</v>
      </c>
      <c r="W27" s="47">
        <v>0.201815649867058</v>
      </c>
      <c r="X27" s="20"/>
    </row>
    <row r="28" spans="1:24" ht="12.75" customHeight="1">
      <c r="A28" s="74">
        <v>45045</v>
      </c>
      <c r="B28" s="41">
        <v>24</v>
      </c>
      <c r="C28" s="42" t="s">
        <v>110</v>
      </c>
      <c r="D28" s="43"/>
      <c r="E28" s="44"/>
      <c r="F28" s="44"/>
      <c r="G28" s="45"/>
      <c r="H28" s="45"/>
      <c r="I28" s="45"/>
      <c r="J28" s="45"/>
      <c r="K28" s="46"/>
      <c r="L28" s="43">
        <v>6.71615552902222</v>
      </c>
      <c r="M28" s="44">
        <v>4.40065717697144</v>
      </c>
      <c r="N28" s="44">
        <v>2.3154983520507804</v>
      </c>
      <c r="O28" s="44">
        <v>6.83500099182129</v>
      </c>
      <c r="P28" s="44">
        <v>4.44920063018799</v>
      </c>
      <c r="Q28" s="44">
        <v>2.3858003616333</v>
      </c>
      <c r="R28" s="44"/>
      <c r="S28" s="45">
        <v>61.6235313415527</v>
      </c>
      <c r="T28" s="45">
        <v>48.1366577148438</v>
      </c>
      <c r="U28" s="45">
        <v>6</v>
      </c>
      <c r="V28" s="46">
        <v>5</v>
      </c>
      <c r="W28" s="47">
        <v>0.202256068587303</v>
      </c>
      <c r="X28" s="20"/>
    </row>
    <row r="29" spans="1:24" ht="12.75" customHeight="1">
      <c r="A29" s="74">
        <v>45046</v>
      </c>
      <c r="B29" s="41">
        <v>24</v>
      </c>
      <c r="C29" s="42" t="s">
        <v>111</v>
      </c>
      <c r="D29" s="43"/>
      <c r="E29" s="44"/>
      <c r="F29" s="44"/>
      <c r="G29" s="45"/>
      <c r="H29" s="45"/>
      <c r="I29" s="45"/>
      <c r="J29" s="45"/>
      <c r="K29" s="46"/>
      <c r="L29" s="43">
        <v>5.80461072921753</v>
      </c>
      <c r="M29" s="44">
        <v>3.7072651386261</v>
      </c>
      <c r="N29" s="44">
        <v>2.09734559059143</v>
      </c>
      <c r="O29" s="44">
        <v>5.91540002822876</v>
      </c>
      <c r="P29" s="44">
        <v>3.74753379821777</v>
      </c>
      <c r="Q29" s="44">
        <v>2.16786623001099</v>
      </c>
      <c r="R29" s="44"/>
      <c r="S29" s="45">
        <v>64.1510772705078</v>
      </c>
      <c r="T29" s="45">
        <v>47.7605743408203</v>
      </c>
      <c r="U29" s="45">
        <v>6</v>
      </c>
      <c r="V29" s="46">
        <v>5</v>
      </c>
      <c r="W29" s="47">
        <v>0.195508599281311</v>
      </c>
      <c r="X29" s="20"/>
    </row>
    <row r="30" spans="1:24" ht="12.75" customHeight="1">
      <c r="A30" s="74">
        <v>45047</v>
      </c>
      <c r="B30" s="41">
        <v>24</v>
      </c>
      <c r="C30" s="42" t="s">
        <v>110</v>
      </c>
      <c r="D30" s="43"/>
      <c r="E30" s="44"/>
      <c r="F30" s="44"/>
      <c r="G30" s="45"/>
      <c r="H30" s="45"/>
      <c r="I30" s="45"/>
      <c r="J30" s="45"/>
      <c r="K30" s="46"/>
      <c r="L30" s="43">
        <v>5.95967960357666</v>
      </c>
      <c r="M30" s="44">
        <v>4.04333877563477</v>
      </c>
      <c r="N30" s="44">
        <v>1.91634082794189</v>
      </c>
      <c r="O30" s="44">
        <v>6.07200145721436</v>
      </c>
      <c r="P30" s="44">
        <v>4.08786725997925</v>
      </c>
      <c r="Q30" s="44">
        <v>1.98413419723511</v>
      </c>
      <c r="R30" s="44"/>
      <c r="S30" s="45">
        <v>63.7213401794434</v>
      </c>
      <c r="T30" s="45">
        <v>48.0964469909668</v>
      </c>
      <c r="U30" s="45">
        <v>6</v>
      </c>
      <c r="V30" s="46">
        <v>5</v>
      </c>
      <c r="W30" s="47">
        <v>0.185480937361717</v>
      </c>
      <c r="X30" s="20"/>
    </row>
    <row r="31" spans="1:24" ht="12.75" customHeight="1">
      <c r="A31" s="74">
        <v>45048</v>
      </c>
      <c r="B31" s="41">
        <v>24</v>
      </c>
      <c r="C31" s="42" t="s">
        <v>110</v>
      </c>
      <c r="D31" s="43"/>
      <c r="E31" s="44"/>
      <c r="F31" s="44"/>
      <c r="G31" s="45"/>
      <c r="H31" s="45"/>
      <c r="I31" s="45"/>
      <c r="J31" s="45"/>
      <c r="K31" s="46"/>
      <c r="L31" s="43">
        <v>5.54899883270264</v>
      </c>
      <c r="M31" s="44">
        <v>3.64255404472351</v>
      </c>
      <c r="N31" s="44">
        <v>1.9064447879791304</v>
      </c>
      <c r="O31" s="44">
        <v>5.65700054168701</v>
      </c>
      <c r="P31" s="44">
        <v>3.68213438987732</v>
      </c>
      <c r="Q31" s="44">
        <v>1.9748661518096902</v>
      </c>
      <c r="R31" s="44"/>
      <c r="S31" s="45">
        <v>64.8201065063477</v>
      </c>
      <c r="T31" s="45">
        <v>47.7684020996094</v>
      </c>
      <c r="U31" s="45">
        <v>6</v>
      </c>
      <c r="V31" s="46">
        <v>5</v>
      </c>
      <c r="W31" s="47">
        <v>0.185873985290527</v>
      </c>
      <c r="X31" s="20"/>
    </row>
    <row r="32" spans="1:24" ht="12.75" customHeight="1">
      <c r="A32" s="74">
        <v>45049</v>
      </c>
      <c r="B32" s="41">
        <v>24</v>
      </c>
      <c r="C32" s="42" t="s">
        <v>110</v>
      </c>
      <c r="D32" s="43"/>
      <c r="E32" s="44"/>
      <c r="F32" s="44"/>
      <c r="G32" s="45"/>
      <c r="H32" s="45"/>
      <c r="I32" s="45"/>
      <c r="J32" s="45"/>
      <c r="K32" s="46"/>
      <c r="L32" s="43">
        <v>6.22713184356689</v>
      </c>
      <c r="M32" s="44">
        <v>4.10236167907715</v>
      </c>
      <c r="N32" s="44">
        <v>2.12477016448974</v>
      </c>
      <c r="O32" s="44">
        <v>6.34000158309937</v>
      </c>
      <c r="P32" s="44">
        <v>4.14733362197876</v>
      </c>
      <c r="Q32" s="44">
        <v>2.19266796112061</v>
      </c>
      <c r="R32" s="44"/>
      <c r="S32" s="45">
        <v>62.413631439209</v>
      </c>
      <c r="T32" s="45">
        <v>47.984676361084</v>
      </c>
      <c r="U32" s="45">
        <v>6</v>
      </c>
      <c r="V32" s="46">
        <v>5</v>
      </c>
      <c r="W32" s="47">
        <v>0.192008912563324</v>
      </c>
      <c r="X32" s="20"/>
    </row>
    <row r="33" spans="1:24" ht="12.75" customHeight="1">
      <c r="A33" s="74">
        <v>45050</v>
      </c>
      <c r="B33" s="41">
        <v>24</v>
      </c>
      <c r="C33" s="42" t="s">
        <v>110</v>
      </c>
      <c r="D33" s="43"/>
      <c r="E33" s="44"/>
      <c r="F33" s="44"/>
      <c r="G33" s="45"/>
      <c r="H33" s="45"/>
      <c r="I33" s="45"/>
      <c r="J33" s="45"/>
      <c r="K33" s="46"/>
      <c r="L33" s="43">
        <v>6.45035457611084</v>
      </c>
      <c r="M33" s="44">
        <v>4.15712356567383</v>
      </c>
      <c r="N33" s="44">
        <v>2.29323101043701</v>
      </c>
      <c r="O33" s="44">
        <v>6.56500053405762</v>
      </c>
      <c r="P33" s="44">
        <v>4.20246744155884</v>
      </c>
      <c r="Q33" s="44">
        <v>2.36253309249878</v>
      </c>
      <c r="R33" s="44"/>
      <c r="S33" s="45">
        <v>61.7712364196777</v>
      </c>
      <c r="T33" s="45">
        <v>47.8619651794434</v>
      </c>
      <c r="U33" s="45">
        <v>6</v>
      </c>
      <c r="V33" s="46">
        <v>5</v>
      </c>
      <c r="W33" s="47">
        <v>0.199690341949463</v>
      </c>
      <c r="X33" s="20"/>
    </row>
    <row r="34" spans="1:24" ht="12.75" customHeight="1">
      <c r="A34" s="74">
        <v>45051</v>
      </c>
      <c r="B34" s="41">
        <v>24</v>
      </c>
      <c r="C34" s="42" t="s">
        <v>110</v>
      </c>
      <c r="D34" s="43"/>
      <c r="E34" s="44"/>
      <c r="F34" s="44"/>
      <c r="G34" s="45"/>
      <c r="H34" s="45"/>
      <c r="I34" s="45"/>
      <c r="J34" s="45"/>
      <c r="K34" s="46"/>
      <c r="L34" s="43">
        <v>6.6424298286438</v>
      </c>
      <c r="M34" s="44">
        <v>4.46007061004639</v>
      </c>
      <c r="N34" s="44">
        <v>2.1823592185974094</v>
      </c>
      <c r="O34" s="44">
        <v>6.7590012550354</v>
      </c>
      <c r="P34" s="44">
        <v>4.5088677406311</v>
      </c>
      <c r="Q34" s="44">
        <v>2.2501335144043004</v>
      </c>
      <c r="R34" s="44"/>
      <c r="S34" s="45">
        <v>61.3583984375</v>
      </c>
      <c r="T34" s="45">
        <v>47.9360160827637</v>
      </c>
      <c r="U34" s="45">
        <v>6</v>
      </c>
      <c r="V34" s="46">
        <v>5</v>
      </c>
      <c r="W34" s="47">
        <v>0.193980351090431</v>
      </c>
      <c r="X34" s="20"/>
    </row>
    <row r="35" spans="1:24" ht="12.75" customHeight="1">
      <c r="A35" s="74">
        <v>45052</v>
      </c>
      <c r="B35" s="41">
        <v>24</v>
      </c>
      <c r="C35" s="42" t="s">
        <v>110</v>
      </c>
      <c r="D35" s="43"/>
      <c r="E35" s="44"/>
      <c r="F35" s="44"/>
      <c r="G35" s="45"/>
      <c r="H35" s="45"/>
      <c r="I35" s="45"/>
      <c r="J35" s="45"/>
      <c r="K35" s="46"/>
      <c r="L35" s="43">
        <v>6.12192010879517</v>
      </c>
      <c r="M35" s="44">
        <v>3.97371888160706</v>
      </c>
      <c r="N35" s="44">
        <v>2.1482012271881095</v>
      </c>
      <c r="O35" s="44">
        <v>6.23900032043457</v>
      </c>
      <c r="P35" s="44">
        <v>4.01813364028931</v>
      </c>
      <c r="Q35" s="44">
        <v>2.22086668014526</v>
      </c>
      <c r="R35" s="44"/>
      <c r="S35" s="45">
        <v>64.2150497436523</v>
      </c>
      <c r="T35" s="45">
        <v>48.4609909057617</v>
      </c>
      <c r="U35" s="45">
        <v>6</v>
      </c>
      <c r="V35" s="46">
        <v>5</v>
      </c>
      <c r="W35" s="47">
        <v>0.200754523277283</v>
      </c>
      <c r="X35" s="20"/>
    </row>
    <row r="36" spans="1:24" ht="12.75" customHeight="1">
      <c r="A36" s="74">
        <v>45053</v>
      </c>
      <c r="B36" s="41">
        <v>24</v>
      </c>
      <c r="C36" s="42" t="s">
        <v>110</v>
      </c>
      <c r="D36" s="43"/>
      <c r="E36" s="44"/>
      <c r="F36" s="44"/>
      <c r="G36" s="45"/>
      <c r="H36" s="45"/>
      <c r="I36" s="45"/>
      <c r="J36" s="45"/>
      <c r="K36" s="46"/>
      <c r="L36" s="43">
        <v>5.52065896987915</v>
      </c>
      <c r="M36" s="44">
        <v>3.58711314201355</v>
      </c>
      <c r="N36" s="44">
        <v>1.9335458278656006</v>
      </c>
      <c r="O36" s="44">
        <v>5.63100099563599</v>
      </c>
      <c r="P36" s="44">
        <v>3.62673354148865</v>
      </c>
      <c r="Q36" s="44">
        <v>2.0042674541473398</v>
      </c>
      <c r="R36" s="44"/>
      <c r="S36" s="45">
        <v>65.738410949707</v>
      </c>
      <c r="T36" s="45">
        <v>48.1684150695801</v>
      </c>
      <c r="U36" s="45">
        <v>6</v>
      </c>
      <c r="V36" s="46">
        <v>5</v>
      </c>
      <c r="W36" s="47">
        <v>0.190321013331413</v>
      </c>
      <c r="X36" s="20"/>
    </row>
    <row r="37" spans="1:24" ht="12.75" customHeight="1">
      <c r="A37" s="74">
        <v>45054</v>
      </c>
      <c r="B37" s="41">
        <v>24</v>
      </c>
      <c r="C37" s="42" t="s">
        <v>110</v>
      </c>
      <c r="D37" s="43"/>
      <c r="E37" s="44"/>
      <c r="F37" s="44"/>
      <c r="G37" s="45"/>
      <c r="H37" s="45"/>
      <c r="I37" s="45"/>
      <c r="J37" s="45"/>
      <c r="K37" s="46"/>
      <c r="L37" s="43">
        <v>5.56966304779053</v>
      </c>
      <c r="M37" s="44">
        <v>3.58141827583313</v>
      </c>
      <c r="N37" s="44">
        <v>1.9882447719574001</v>
      </c>
      <c r="O37" s="44">
        <v>5.68100118637085</v>
      </c>
      <c r="P37" s="44">
        <v>3.62133407592773</v>
      </c>
      <c r="Q37" s="44">
        <v>2.0596671104431197</v>
      </c>
      <c r="R37" s="44"/>
      <c r="S37" s="45">
        <v>65.7462310791016</v>
      </c>
      <c r="T37" s="45">
        <v>48.3902359008789</v>
      </c>
      <c r="U37" s="45">
        <v>6</v>
      </c>
      <c r="V37" s="46">
        <v>5</v>
      </c>
      <c r="W37" s="47">
        <v>0.193071588873863</v>
      </c>
      <c r="X37" s="20"/>
    </row>
    <row r="38" spans="1:24" ht="12.75" customHeight="1">
      <c r="A38" s="74">
        <v>45055</v>
      </c>
      <c r="B38" s="41">
        <v>24</v>
      </c>
      <c r="C38" s="42" t="s">
        <v>110</v>
      </c>
      <c r="D38" s="43"/>
      <c r="E38" s="44"/>
      <c r="F38" s="44"/>
      <c r="G38" s="45"/>
      <c r="H38" s="45"/>
      <c r="I38" s="45"/>
      <c r="J38" s="45"/>
      <c r="K38" s="46"/>
      <c r="L38" s="43">
        <v>5.60248422622681</v>
      </c>
      <c r="M38" s="44">
        <v>3.68643927574158</v>
      </c>
      <c r="N38" s="44">
        <v>1.9160449504852304</v>
      </c>
      <c r="O38" s="44">
        <v>5.71200037002563</v>
      </c>
      <c r="P38" s="44">
        <v>3.72746729850769</v>
      </c>
      <c r="Q38" s="44">
        <v>1.9845330715179403</v>
      </c>
      <c r="R38" s="44"/>
      <c r="S38" s="45">
        <v>64.9690093994141</v>
      </c>
      <c r="T38" s="45">
        <v>48.3552055358887</v>
      </c>
      <c r="U38" s="45">
        <v>6</v>
      </c>
      <c r="V38" s="46">
        <v>5</v>
      </c>
      <c r="W38" s="47">
        <v>0.185918465256691</v>
      </c>
      <c r="X38" s="20"/>
    </row>
    <row r="39" spans="1:24" ht="12.75" customHeight="1">
      <c r="A39" s="74">
        <v>45056</v>
      </c>
      <c r="B39" s="41">
        <v>24</v>
      </c>
      <c r="C39" s="42" t="s">
        <v>110</v>
      </c>
      <c r="D39" s="43"/>
      <c r="E39" s="44"/>
      <c r="F39" s="44"/>
      <c r="G39" s="45"/>
      <c r="H39" s="45"/>
      <c r="I39" s="45"/>
      <c r="J39" s="45"/>
      <c r="K39" s="46"/>
      <c r="L39" s="43">
        <v>5.61805772781372</v>
      </c>
      <c r="M39" s="44">
        <v>3.19273281097412</v>
      </c>
      <c r="N39" s="44">
        <v>2.4253249168395996</v>
      </c>
      <c r="O39" s="44">
        <v>5.72700023651123</v>
      </c>
      <c r="P39" s="44">
        <v>3.22813415527344</v>
      </c>
      <c r="Q39" s="44">
        <v>2.4988660812377894</v>
      </c>
      <c r="R39" s="44"/>
      <c r="S39" s="45">
        <v>64.6943206787109</v>
      </c>
      <c r="T39" s="45">
        <v>48.2637138366699</v>
      </c>
      <c r="U39" s="45">
        <v>6</v>
      </c>
      <c r="V39" s="46">
        <v>5</v>
      </c>
      <c r="W39" s="47">
        <v>0.209574028849602</v>
      </c>
      <c r="X39" s="20"/>
    </row>
    <row r="40" spans="1:24" ht="12.75" customHeight="1">
      <c r="A40" s="74">
        <v>45057</v>
      </c>
      <c r="B40" s="41">
        <v>24</v>
      </c>
      <c r="C40" s="42" t="s">
        <v>112</v>
      </c>
      <c r="D40" s="43"/>
      <c r="E40" s="44"/>
      <c r="F40" s="44"/>
      <c r="G40" s="45"/>
      <c r="H40" s="45"/>
      <c r="I40" s="45"/>
      <c r="J40" s="45"/>
      <c r="K40" s="46"/>
      <c r="L40" s="43">
        <v>6.25540447235107</v>
      </c>
      <c r="M40" s="44">
        <f>L40-N40</f>
        <v>4.2254044723510695</v>
      </c>
      <c r="N40" s="44">
        <v>2.03</v>
      </c>
      <c r="O40" s="44">
        <v>6.37300205230713</v>
      </c>
      <c r="P40" s="44">
        <f>M40/0.98</f>
        <v>4.3116372166847645</v>
      </c>
      <c r="Q40" s="44">
        <f>N40/0.98</f>
        <v>2.071428571428571</v>
      </c>
      <c r="R40" s="44"/>
      <c r="S40" s="45">
        <v>63.6188774108887</v>
      </c>
      <c r="T40" s="45">
        <v>48.2878341674805</v>
      </c>
      <c r="U40" s="45">
        <v>6</v>
      </c>
      <c r="V40" s="46">
        <v>5</v>
      </c>
      <c r="W40" s="47">
        <f>(L40*S40-M40*T40)/1000</f>
        <v>0.19392617983060872</v>
      </c>
      <c r="X40" s="20"/>
    </row>
    <row r="41" spans="1:24" ht="12.75" customHeight="1">
      <c r="A41" s="74">
        <v>45058</v>
      </c>
      <c r="B41" s="41">
        <v>24</v>
      </c>
      <c r="C41" s="42" t="s">
        <v>112</v>
      </c>
      <c r="D41" s="43"/>
      <c r="E41" s="44"/>
      <c r="F41" s="44"/>
      <c r="G41" s="45"/>
      <c r="H41" s="45"/>
      <c r="I41" s="45"/>
      <c r="J41" s="45"/>
      <c r="K41" s="46"/>
      <c r="L41" s="43">
        <v>7.17998886108398</v>
      </c>
      <c r="M41" s="44">
        <f aca="true" t="shared" si="0" ref="M41:M51">L41-N41</f>
        <v>5.14998886108398</v>
      </c>
      <c r="N41" s="44">
        <v>2.03</v>
      </c>
      <c r="O41" s="44">
        <v>7.30700159072876</v>
      </c>
      <c r="P41" s="44">
        <f aca="true" t="shared" si="1" ref="P41:P51">M41/0.98</f>
        <v>5.25509067457549</v>
      </c>
      <c r="Q41" s="44">
        <f aca="true" t="shared" si="2" ref="Q41:Q51">N41/0.98</f>
        <v>2.071428571428571</v>
      </c>
      <c r="R41" s="44"/>
      <c r="S41" s="45">
        <v>61.6184196472168</v>
      </c>
      <c r="T41" s="45">
        <v>48.2586669921875</v>
      </c>
      <c r="U41" s="45">
        <v>6</v>
      </c>
      <c r="V41" s="46">
        <v>5</v>
      </c>
      <c r="W41" s="47">
        <f aca="true" t="shared" si="3" ref="W41:W51">(L41*S41-M41*T41)/1000</f>
        <v>0.1938879692440881</v>
      </c>
      <c r="X41" s="20"/>
    </row>
    <row r="42" spans="1:24" ht="12.75" customHeight="1">
      <c r="A42" s="74">
        <v>45059</v>
      </c>
      <c r="B42" s="41">
        <v>24</v>
      </c>
      <c r="C42" s="42" t="s">
        <v>112</v>
      </c>
      <c r="D42" s="43"/>
      <c r="E42" s="44"/>
      <c r="F42" s="44"/>
      <c r="G42" s="45"/>
      <c r="H42" s="45"/>
      <c r="I42" s="45"/>
      <c r="J42" s="45"/>
      <c r="K42" s="46"/>
      <c r="L42" s="43">
        <v>7.05743932723999</v>
      </c>
      <c r="M42" s="44">
        <f t="shared" si="0"/>
        <v>5.027439327239991</v>
      </c>
      <c r="N42" s="44">
        <v>2.03</v>
      </c>
      <c r="O42" s="44">
        <v>7.18500089645386</v>
      </c>
      <c r="P42" s="44">
        <f t="shared" si="1"/>
        <v>5.1300401298367255</v>
      </c>
      <c r="Q42" s="44">
        <f t="shared" si="2"/>
        <v>2.071428571428571</v>
      </c>
      <c r="R42" s="44"/>
      <c r="S42" s="45">
        <v>62.3240814208984</v>
      </c>
      <c r="T42" s="45">
        <v>48.2659606933594</v>
      </c>
      <c r="U42" s="45">
        <v>6</v>
      </c>
      <c r="V42" s="46">
        <v>5</v>
      </c>
      <c r="W42" s="47">
        <f t="shared" si="3"/>
        <v>0.19719423429714097</v>
      </c>
      <c r="X42" s="20"/>
    </row>
    <row r="43" spans="1:24" ht="12.75" customHeight="1">
      <c r="A43" s="74">
        <v>45060</v>
      </c>
      <c r="B43" s="41">
        <v>24</v>
      </c>
      <c r="C43" s="42" t="s">
        <v>112</v>
      </c>
      <c r="D43" s="43"/>
      <c r="E43" s="44"/>
      <c r="F43" s="44"/>
      <c r="G43" s="45"/>
      <c r="H43" s="45"/>
      <c r="I43" s="45"/>
      <c r="J43" s="45"/>
      <c r="K43" s="46"/>
      <c r="L43" s="43">
        <v>6.68476104736328</v>
      </c>
      <c r="M43" s="44">
        <f t="shared" si="0"/>
        <v>4.65476104736328</v>
      </c>
      <c r="N43" s="44">
        <v>2.03</v>
      </c>
      <c r="O43" s="44">
        <v>6.80800199508667</v>
      </c>
      <c r="P43" s="44">
        <f t="shared" si="1"/>
        <v>4.749756170778857</v>
      </c>
      <c r="Q43" s="44">
        <f t="shared" si="2"/>
        <v>2.071428571428571</v>
      </c>
      <c r="R43" s="44"/>
      <c r="S43" s="45">
        <v>62.9808044433594</v>
      </c>
      <c r="T43" s="45">
        <v>48.0326919555664</v>
      </c>
      <c r="U43" s="45">
        <v>6</v>
      </c>
      <c r="V43" s="46">
        <v>5</v>
      </c>
      <c r="W43" s="47">
        <f t="shared" si="3"/>
        <v>0.1974309247598031</v>
      </c>
      <c r="X43" s="20"/>
    </row>
    <row r="44" spans="1:24" ht="12.75" customHeight="1">
      <c r="A44" s="74">
        <v>45061</v>
      </c>
      <c r="B44" s="41">
        <v>24</v>
      </c>
      <c r="C44" s="42" t="s">
        <v>112</v>
      </c>
      <c r="D44" s="43"/>
      <c r="E44" s="44"/>
      <c r="F44" s="44"/>
      <c r="G44" s="45"/>
      <c r="H44" s="45"/>
      <c r="I44" s="45"/>
      <c r="J44" s="45"/>
      <c r="K44" s="46"/>
      <c r="L44" s="43">
        <v>7.08486318588257</v>
      </c>
      <c r="M44" s="44">
        <f t="shared" si="0"/>
        <v>5.054863185882571</v>
      </c>
      <c r="N44" s="44">
        <v>2.03</v>
      </c>
      <c r="O44" s="44">
        <v>7.21000146865845</v>
      </c>
      <c r="P44" s="44">
        <f t="shared" si="1"/>
        <v>5.158023659063848</v>
      </c>
      <c r="Q44" s="44">
        <f t="shared" si="2"/>
        <v>2.071428571428571</v>
      </c>
      <c r="R44" s="44"/>
      <c r="S44" s="45">
        <v>61.5578231811523</v>
      </c>
      <c r="T44" s="45">
        <v>48.0983047485352</v>
      </c>
      <c r="U44" s="45">
        <v>6</v>
      </c>
      <c r="V44" s="46">
        <v>5</v>
      </c>
      <c r="W44" s="47">
        <f t="shared" si="3"/>
        <v>0.19299840528248322</v>
      </c>
      <c r="X44" s="20"/>
    </row>
    <row r="45" spans="1:24" ht="12.75" customHeight="1">
      <c r="A45" s="74">
        <v>45062</v>
      </c>
      <c r="B45" s="41">
        <v>24</v>
      </c>
      <c r="C45" s="42" t="s">
        <v>112</v>
      </c>
      <c r="D45" s="43"/>
      <c r="E45" s="44"/>
      <c r="F45" s="44"/>
      <c r="G45" s="45"/>
      <c r="H45" s="45"/>
      <c r="I45" s="45"/>
      <c r="J45" s="45"/>
      <c r="K45" s="46"/>
      <c r="L45" s="43">
        <v>6.46035528182983</v>
      </c>
      <c r="M45" s="44">
        <f t="shared" si="0"/>
        <v>4.430355281829831</v>
      </c>
      <c r="N45" s="44">
        <v>2.03</v>
      </c>
      <c r="O45" s="44">
        <v>6.58200073242188</v>
      </c>
      <c r="P45" s="44">
        <f t="shared" si="1"/>
        <v>4.520770695744726</v>
      </c>
      <c r="Q45" s="44">
        <f t="shared" si="2"/>
        <v>2.071428571428571</v>
      </c>
      <c r="R45" s="44"/>
      <c r="S45" s="45">
        <v>63.690502166748</v>
      </c>
      <c r="T45" s="45">
        <v>47.9306564331055</v>
      </c>
      <c r="U45" s="45">
        <v>6</v>
      </c>
      <c r="V45" s="46">
        <v>5</v>
      </c>
      <c r="W45" s="47">
        <f t="shared" si="3"/>
        <v>0.19911343518536476</v>
      </c>
      <c r="X45" s="20"/>
    </row>
    <row r="46" spans="1:24" ht="12.75" customHeight="1">
      <c r="A46" s="74">
        <v>45063</v>
      </c>
      <c r="B46" s="41">
        <v>24</v>
      </c>
      <c r="C46" s="42" t="s">
        <v>113</v>
      </c>
      <c r="D46" s="43"/>
      <c r="E46" s="44"/>
      <c r="F46" s="44"/>
      <c r="G46" s="45"/>
      <c r="H46" s="45"/>
      <c r="I46" s="45"/>
      <c r="J46" s="45"/>
      <c r="K46" s="46"/>
      <c r="L46" s="43">
        <v>6.55773067474365</v>
      </c>
      <c r="M46" s="44">
        <f t="shared" si="0"/>
        <v>4.527730674743649</v>
      </c>
      <c r="N46" s="44">
        <v>2.03</v>
      </c>
      <c r="O46" s="44">
        <v>6.6790018081665</v>
      </c>
      <c r="P46" s="44">
        <f t="shared" si="1"/>
        <v>4.620133341575152</v>
      </c>
      <c r="Q46" s="44">
        <f t="shared" si="2"/>
        <v>2.071428571428571</v>
      </c>
      <c r="R46" s="44"/>
      <c r="S46" s="45">
        <v>63.0433883666992</v>
      </c>
      <c r="T46" s="45">
        <v>48.2951278686523</v>
      </c>
      <c r="U46" s="45">
        <v>6</v>
      </c>
      <c r="V46" s="46">
        <v>5</v>
      </c>
      <c r="W46" s="47">
        <f t="shared" si="3"/>
        <v>0.19475422984051638</v>
      </c>
      <c r="X46" s="20"/>
    </row>
    <row r="47" spans="1:24" ht="12.75" customHeight="1">
      <c r="A47" s="74">
        <v>45064</v>
      </c>
      <c r="B47" s="41">
        <v>24</v>
      </c>
      <c r="C47" s="42" t="s">
        <v>112</v>
      </c>
      <c r="D47" s="43"/>
      <c r="E47" s="44"/>
      <c r="F47" s="44"/>
      <c r="G47" s="45"/>
      <c r="H47" s="45"/>
      <c r="I47" s="45"/>
      <c r="J47" s="45"/>
      <c r="K47" s="46"/>
      <c r="L47" s="43">
        <v>6.32971858978271</v>
      </c>
      <c r="M47" s="44">
        <f t="shared" si="0"/>
        <v>4.29971858978271</v>
      </c>
      <c r="N47" s="44">
        <v>2.03</v>
      </c>
      <c r="O47" s="44">
        <v>6.45000076293945</v>
      </c>
      <c r="P47" s="44">
        <f t="shared" si="1"/>
        <v>4.387467948757868</v>
      </c>
      <c r="Q47" s="44">
        <f t="shared" si="2"/>
        <v>2.071428571428571</v>
      </c>
      <c r="R47" s="44"/>
      <c r="S47" s="45">
        <v>64.0020904541016</v>
      </c>
      <c r="T47" s="45">
        <v>48.2368087768555</v>
      </c>
      <c r="U47" s="45">
        <v>6</v>
      </c>
      <c r="V47" s="46">
        <v>5</v>
      </c>
      <c r="W47" s="47">
        <f t="shared" si="3"/>
        <v>0.1977105183226421</v>
      </c>
      <c r="X47" s="20"/>
    </row>
    <row r="48" spans="1:24" ht="12.75" customHeight="1">
      <c r="A48" s="74">
        <v>45065</v>
      </c>
      <c r="B48" s="41">
        <v>24</v>
      </c>
      <c r="C48" s="42" t="s">
        <v>114</v>
      </c>
      <c r="D48" s="43"/>
      <c r="E48" s="44"/>
      <c r="F48" s="44"/>
      <c r="G48" s="45"/>
      <c r="H48" s="45"/>
      <c r="I48" s="45"/>
      <c r="J48" s="45"/>
      <c r="K48" s="46"/>
      <c r="L48" s="43">
        <v>7.10769653320313</v>
      </c>
      <c r="M48" s="44">
        <f t="shared" si="0"/>
        <v>5.077696533203131</v>
      </c>
      <c r="N48" s="44">
        <v>2.03</v>
      </c>
      <c r="O48" s="44">
        <v>7.23786783218384</v>
      </c>
      <c r="P48" s="44">
        <f t="shared" si="1"/>
        <v>5.18132299306442</v>
      </c>
      <c r="Q48" s="44">
        <f t="shared" si="2"/>
        <v>2.071428571428571</v>
      </c>
      <c r="R48" s="44"/>
      <c r="S48" s="45">
        <v>62.7407836914063</v>
      </c>
      <c r="T48" s="45">
        <v>48.2878341674805</v>
      </c>
      <c r="U48" s="45">
        <v>6</v>
      </c>
      <c r="V48" s="46">
        <v>5</v>
      </c>
      <c r="W48" s="47">
        <f t="shared" si="3"/>
        <v>0.20075148258575262</v>
      </c>
      <c r="X48" s="20"/>
    </row>
    <row r="49" spans="1:24" ht="12.75" customHeight="1">
      <c r="A49" s="74">
        <v>45066</v>
      </c>
      <c r="B49" s="41">
        <v>24</v>
      </c>
      <c r="C49" s="42" t="s">
        <v>112</v>
      </c>
      <c r="D49" s="43"/>
      <c r="E49" s="44"/>
      <c r="F49" s="44"/>
      <c r="G49" s="45"/>
      <c r="H49" s="45"/>
      <c r="I49" s="45"/>
      <c r="J49" s="45"/>
      <c r="K49" s="46"/>
      <c r="L49" s="43">
        <v>7.38822603225708</v>
      </c>
      <c r="M49" s="44">
        <f t="shared" si="0"/>
        <v>5.358226032257081</v>
      </c>
      <c r="N49" s="44">
        <v>2.03</v>
      </c>
      <c r="O49" s="44">
        <v>7.52100086212158</v>
      </c>
      <c r="P49" s="44">
        <f t="shared" si="1"/>
        <v>5.467577583935797</v>
      </c>
      <c r="Q49" s="44">
        <f t="shared" si="2"/>
        <v>2.071428571428571</v>
      </c>
      <c r="R49" s="44"/>
      <c r="S49" s="45">
        <v>62.1202278137207</v>
      </c>
      <c r="T49" s="45">
        <v>48.5284194946289</v>
      </c>
      <c r="U49" s="45">
        <v>6</v>
      </c>
      <c r="V49" s="46">
        <v>5</v>
      </c>
      <c r="W49" s="47">
        <f t="shared" si="3"/>
        <v>0.198932043622659</v>
      </c>
      <c r="X49" s="20"/>
    </row>
    <row r="50" spans="1:24" ht="12.75" customHeight="1">
      <c r="A50" s="74">
        <v>45067</v>
      </c>
      <c r="B50" s="41">
        <v>24</v>
      </c>
      <c r="C50" s="42" t="s">
        <v>112</v>
      </c>
      <c r="D50" s="43"/>
      <c r="E50" s="44"/>
      <c r="F50" s="44"/>
      <c r="G50" s="45"/>
      <c r="H50" s="45"/>
      <c r="I50" s="45"/>
      <c r="J50" s="45"/>
      <c r="K50" s="46"/>
      <c r="L50" s="43">
        <v>7.02896165847778</v>
      </c>
      <c r="M50" s="44">
        <f t="shared" si="0"/>
        <v>4.99896165847778</v>
      </c>
      <c r="N50" s="44">
        <v>2.03</v>
      </c>
      <c r="O50" s="44">
        <v>7.15700149536133</v>
      </c>
      <c r="P50" s="44">
        <f t="shared" si="1"/>
        <v>5.1009812841610005</v>
      </c>
      <c r="Q50" s="44">
        <f t="shared" si="2"/>
        <v>2.071428571428571</v>
      </c>
      <c r="R50" s="44"/>
      <c r="S50" s="45">
        <v>62.5814208984375</v>
      </c>
      <c r="T50" s="45">
        <v>48.3680191040039</v>
      </c>
      <c r="U50" s="45">
        <v>6</v>
      </c>
      <c r="V50" s="46">
        <v>5</v>
      </c>
      <c r="W50" s="47">
        <f t="shared" si="3"/>
        <v>0.19809253503074092</v>
      </c>
      <c r="X50" s="20"/>
    </row>
    <row r="51" spans="1:24" ht="12.75" customHeight="1" thickBot="1">
      <c r="A51" s="75">
        <v>45068</v>
      </c>
      <c r="B51" s="48">
        <v>24</v>
      </c>
      <c r="C51" s="49" t="s">
        <v>112</v>
      </c>
      <c r="D51" s="50"/>
      <c r="E51" s="51"/>
      <c r="F51" s="51"/>
      <c r="G51" s="52"/>
      <c r="H51" s="52"/>
      <c r="I51" s="52"/>
      <c r="J51" s="52"/>
      <c r="K51" s="53"/>
      <c r="L51" s="50">
        <v>6.892991065979</v>
      </c>
      <c r="M51" s="44">
        <f t="shared" si="0"/>
        <v>4.862991065979001</v>
      </c>
      <c r="N51" s="44">
        <v>2.03</v>
      </c>
      <c r="O51" s="51">
        <v>7.02100086212158</v>
      </c>
      <c r="P51" s="44">
        <f t="shared" si="1"/>
        <v>4.962235781611225</v>
      </c>
      <c r="Q51" s="44">
        <f t="shared" si="2"/>
        <v>2.071428571428571</v>
      </c>
      <c r="R51" s="51"/>
      <c r="S51" s="52">
        <v>63.2242088317871</v>
      </c>
      <c r="T51" s="52">
        <v>47.6901321411133</v>
      </c>
      <c r="U51" s="52">
        <v>6</v>
      </c>
      <c r="V51" s="53">
        <v>5</v>
      </c>
      <c r="W51" s="47">
        <f t="shared" si="3"/>
        <v>0.2038872200935071</v>
      </c>
      <c r="X51" s="20"/>
    </row>
    <row r="52" spans="1:24" ht="12.75" customHeight="1">
      <c r="A52" s="54" t="s">
        <v>80</v>
      </c>
      <c r="B52" s="34">
        <f>AVERAGE(B22:B51)</f>
        <v>24</v>
      </c>
      <c r="C52" s="55"/>
      <c r="D52" s="36"/>
      <c r="E52" s="37"/>
      <c r="F52" s="37"/>
      <c r="G52" s="38"/>
      <c r="H52" s="38"/>
      <c r="I52" s="38"/>
      <c r="J52" s="38"/>
      <c r="K52" s="39"/>
      <c r="L52" s="36">
        <f aca="true" t="shared" si="4" ref="L52:Q52">AVERAGE(L22:L51)</f>
        <v>6.247698163986206</v>
      </c>
      <c r="M52" s="37">
        <f t="shared" si="4"/>
        <v>4.218665151278179</v>
      </c>
      <c r="N52" s="37">
        <f t="shared" si="4"/>
        <v>2.029033012708028</v>
      </c>
      <c r="O52" s="37">
        <f t="shared" si="4"/>
        <v>6.363843282063802</v>
      </c>
      <c r="P52" s="37">
        <f t="shared" si="4"/>
        <v>4.28310828273799</v>
      </c>
      <c r="Q52" s="37">
        <f t="shared" si="4"/>
        <v>2.086444931938533</v>
      </c>
      <c r="R52" s="37"/>
      <c r="S52" s="38">
        <f>AVERAGE(S22:S51)</f>
        <v>63.38599294026694</v>
      </c>
      <c r="T52" s="38">
        <f>AVERAGE(T22:T51)</f>
        <v>48.08957443237305</v>
      </c>
      <c r="U52" s="38">
        <f>AVERAGE(U22:U51)</f>
        <v>6</v>
      </c>
      <c r="V52" s="39">
        <f>AVERAGE(V22:V51)</f>
        <v>5</v>
      </c>
      <c r="W52" s="40">
        <f>AVERAGE(W22:W51)</f>
        <v>0.19228945465009892</v>
      </c>
      <c r="X52" s="20"/>
    </row>
    <row r="53" spans="1:24" ht="12.75" customHeight="1" thickBot="1">
      <c r="A53" s="56" t="s">
        <v>81</v>
      </c>
      <c r="B53" s="57">
        <f>SUM(B22:B51)</f>
        <v>720</v>
      </c>
      <c r="C53" s="58"/>
      <c r="D53" s="59"/>
      <c r="E53" s="60"/>
      <c r="F53" s="60"/>
      <c r="G53" s="61"/>
      <c r="H53" s="61"/>
      <c r="I53" s="61"/>
      <c r="J53" s="61"/>
      <c r="K53" s="62"/>
      <c r="L53" s="59">
        <f aca="true" t="shared" si="5" ref="L53:Q53">SUM(L22:L51)</f>
        <v>187.43094491958618</v>
      </c>
      <c r="M53" s="60">
        <f t="shared" si="5"/>
        <v>126.55995453834538</v>
      </c>
      <c r="N53" s="60">
        <f t="shared" si="5"/>
        <v>60.870990381240844</v>
      </c>
      <c r="O53" s="60">
        <f t="shared" si="5"/>
        <v>190.91529846191406</v>
      </c>
      <c r="P53" s="60">
        <f t="shared" si="5"/>
        <v>128.4932484821397</v>
      </c>
      <c r="Q53" s="60">
        <f t="shared" si="5"/>
        <v>62.593347958156</v>
      </c>
      <c r="R53" s="60"/>
      <c r="S53" s="61"/>
      <c r="T53" s="61"/>
      <c r="U53" s="61"/>
      <c r="V53" s="62"/>
      <c r="W53" s="63">
        <f>SUM(W22:W51)</f>
        <v>5.768683639502967</v>
      </c>
      <c r="X53" s="20"/>
    </row>
    <row r="54" spans="1:23" ht="12.75" customHeight="1" thickBot="1">
      <c r="A54" s="15" t="s">
        <v>82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5" ht="12.75" customHeight="1" thickBot="1">
      <c r="A55" s="93" t="s">
        <v>52</v>
      </c>
      <c r="B55" s="84"/>
      <c r="C55" s="83" t="s">
        <v>83</v>
      </c>
      <c r="D55" s="84"/>
      <c r="E55" s="83" t="s">
        <v>84</v>
      </c>
      <c r="F55" s="84"/>
      <c r="G55" s="83" t="s">
        <v>85</v>
      </c>
      <c r="H55" s="84"/>
      <c r="I55" s="83" t="s">
        <v>86</v>
      </c>
      <c r="J55" s="84"/>
      <c r="K55" s="83" t="s">
        <v>87</v>
      </c>
      <c r="L55" s="84"/>
      <c r="M55" s="83" t="s">
        <v>88</v>
      </c>
      <c r="N55" s="84"/>
      <c r="O55" s="64" t="s">
        <v>89</v>
      </c>
      <c r="P55" s="83" t="s">
        <v>90</v>
      </c>
      <c r="Q55" s="84"/>
      <c r="R55" s="83" t="s">
        <v>91</v>
      </c>
      <c r="S55" s="85"/>
      <c r="T55" s="65"/>
      <c r="U55" s="66"/>
      <c r="V55" s="66"/>
      <c r="W55" s="66"/>
      <c r="X55" s="67"/>
      <c r="Y55" s="67"/>
    </row>
    <row r="56" spans="1:25" ht="12.75" customHeight="1">
      <c r="A56" s="86">
        <v>45039</v>
      </c>
      <c r="B56" s="79"/>
      <c r="C56" s="78"/>
      <c r="D56" s="79"/>
      <c r="E56" s="78"/>
      <c r="F56" s="79"/>
      <c r="G56" s="78">
        <v>3096.41181001067</v>
      </c>
      <c r="H56" s="79"/>
      <c r="I56" s="78">
        <v>2007.95898997784</v>
      </c>
      <c r="J56" s="79"/>
      <c r="K56" s="78">
        <v>3157.81796997786</v>
      </c>
      <c r="L56" s="79"/>
      <c r="M56" s="78">
        <v>2030.09554000199</v>
      </c>
      <c r="N56" s="79"/>
      <c r="O56" s="70"/>
      <c r="P56" s="78">
        <v>106.006630000193</v>
      </c>
      <c r="Q56" s="79"/>
      <c r="R56" s="78">
        <v>13221.0666700006</v>
      </c>
      <c r="S56" s="80"/>
      <c r="T56" s="68"/>
      <c r="U56" s="69"/>
      <c r="V56" s="69"/>
      <c r="W56" s="69"/>
      <c r="X56" s="67"/>
      <c r="Y56" s="67"/>
    </row>
    <row r="57" spans="1:25" ht="12.75" customHeight="1" thickBot="1">
      <c r="A57" s="81">
        <v>45069</v>
      </c>
      <c r="B57" s="82"/>
      <c r="C57" s="76"/>
      <c r="D57" s="82"/>
      <c r="E57" s="76"/>
      <c r="F57" s="82"/>
      <c r="G57" s="76">
        <v>3281.66851001978</v>
      </c>
      <c r="H57" s="82"/>
      <c r="I57" s="76">
        <v>2075.1700399965</v>
      </c>
      <c r="J57" s="82"/>
      <c r="K57" s="76">
        <v>3346.51823997498</v>
      </c>
      <c r="L57" s="82"/>
      <c r="M57" s="76">
        <v>2098.04436000064</v>
      </c>
      <c r="N57" s="82"/>
      <c r="O57" s="71"/>
      <c r="P57" s="76">
        <v>114.502770006657</v>
      </c>
      <c r="Q57" s="82"/>
      <c r="R57" s="76">
        <v>13932.0666700006</v>
      </c>
      <c r="S57" s="77"/>
      <c r="T57" s="68"/>
      <c r="U57" s="69"/>
      <c r="V57" s="69"/>
      <c r="W57" s="69"/>
      <c r="X57" s="67"/>
      <c r="Y57" s="67"/>
    </row>
    <row r="58" spans="1:2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 customHeight="1">
      <c r="A59" s="1" t="s">
        <v>92</v>
      </c>
      <c r="B59" s="1"/>
      <c r="C59" s="1"/>
      <c r="D59" s="1"/>
      <c r="E59" s="1"/>
      <c r="F59" s="1"/>
      <c r="G59" s="1"/>
      <c r="H59" s="72">
        <f>30*24-B53</f>
        <v>0</v>
      </c>
      <c r="I59" s="1" t="s">
        <v>93</v>
      </c>
      <c r="J59" s="72">
        <f>H59*W53/B53</f>
        <v>0</v>
      </c>
      <c r="K59" s="1" t="s">
        <v>94</v>
      </c>
      <c r="L59" s="1"/>
      <c r="M59" s="1"/>
      <c r="N59" s="1"/>
      <c r="O59" s="1"/>
      <c r="P59" s="1"/>
      <c r="Q59" s="1"/>
      <c r="R59" s="1" t="s">
        <v>105</v>
      </c>
      <c r="S59" s="1"/>
      <c r="T59" s="1"/>
      <c r="U59" s="1"/>
      <c r="V59" s="1"/>
      <c r="W59" s="1"/>
    </row>
    <row r="60" spans="1:23" ht="12.75" customHeight="1">
      <c r="A60" s="1" t="s">
        <v>95</v>
      </c>
      <c r="B60" s="1"/>
      <c r="C60" s="1"/>
      <c r="D60" s="1"/>
      <c r="E60" s="1"/>
      <c r="F60" s="1"/>
      <c r="G60" s="1"/>
      <c r="H60" s="72">
        <f>H59</f>
        <v>0</v>
      </c>
      <c r="I60" s="1" t="s">
        <v>93</v>
      </c>
      <c r="J60" s="72">
        <f>H59*Q53/B53</f>
        <v>0</v>
      </c>
      <c r="K60" s="1" t="s">
        <v>96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 customHeight="1">
      <c r="A61" s="1" t="s">
        <v>97</v>
      </c>
      <c r="B61" s="1"/>
      <c r="C61" s="1"/>
      <c r="D61" s="1"/>
      <c r="E61" s="1"/>
      <c r="F61" s="1"/>
      <c r="G61" s="1"/>
      <c r="H61" s="72" t="s">
        <v>98</v>
      </c>
      <c r="I61" s="1"/>
      <c r="J61" s="1"/>
      <c r="K61" s="1"/>
      <c r="L61" s="1"/>
      <c r="M61" s="1"/>
      <c r="N61" s="1"/>
      <c r="O61" s="1"/>
      <c r="P61" s="1"/>
      <c r="Q61" s="1"/>
      <c r="R61" s="1" t="s">
        <v>107</v>
      </c>
      <c r="S61" s="1"/>
      <c r="T61" s="1"/>
      <c r="U61" s="1"/>
      <c r="V61" s="1"/>
      <c r="W61" s="1"/>
    </row>
    <row r="62" spans="1:23" ht="12.75" customHeight="1">
      <c r="A62" s="1" t="s">
        <v>99</v>
      </c>
      <c r="B62" s="1"/>
      <c r="C62" s="1"/>
      <c r="D62" s="1"/>
      <c r="E62" s="1"/>
      <c r="F62" s="1"/>
      <c r="G62" s="1"/>
      <c r="H62" s="72" t="s">
        <v>98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 customHeight="1">
      <c r="A63" s="1" t="s">
        <v>100</v>
      </c>
      <c r="B63" s="1"/>
      <c r="C63" s="1"/>
      <c r="D63" s="1"/>
      <c r="E63" s="1"/>
      <c r="F63" s="6"/>
      <c r="G63" s="1"/>
      <c r="H63" s="72">
        <f>(N53+(H59*N53/B53))*5.97/1000</f>
        <v>0.36339981257600784</v>
      </c>
      <c r="I63" s="1" t="s">
        <v>94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 customHeight="1">
      <c r="A64" s="6" t="s">
        <v>101</v>
      </c>
      <c r="B64" s="1"/>
      <c r="C64" s="1"/>
      <c r="D64" s="1"/>
      <c r="E64" s="1"/>
      <c r="F64" s="6"/>
      <c r="G64" s="1"/>
      <c r="H64" s="72"/>
      <c r="I64" s="1"/>
      <c r="J64" s="1"/>
      <c r="K64" s="1"/>
      <c r="L64" s="1"/>
      <c r="M64" s="1"/>
      <c r="N64" s="1"/>
      <c r="O64" s="1"/>
      <c r="P64" s="1"/>
      <c r="Q64" s="1"/>
      <c r="R64" s="1" t="s">
        <v>104</v>
      </c>
      <c r="S64" s="1"/>
      <c r="T64" s="1"/>
      <c r="U64" s="1"/>
      <c r="V64" s="1"/>
      <c r="W64" s="1"/>
    </row>
    <row r="65" spans="1:23" ht="12.75" customHeight="1">
      <c r="A65" s="1" t="s">
        <v>102</v>
      </c>
      <c r="B65" s="1"/>
      <c r="C65" s="1"/>
      <c r="D65" s="1"/>
      <c r="E65" s="1"/>
      <c r="F65" s="72">
        <f>W53+J59-H63</f>
        <v>5.40528382692696</v>
      </c>
      <c r="G65" s="1" t="s">
        <v>94</v>
      </c>
      <c r="H65" s="7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 customHeight="1">
      <c r="A66" s="1" t="s">
        <v>103</v>
      </c>
      <c r="B66" s="1"/>
      <c r="C66" s="1"/>
      <c r="D66" s="1"/>
      <c r="E66" s="1"/>
      <c r="F66" s="72">
        <f>Q53+J60</f>
        <v>62.593347958156</v>
      </c>
      <c r="G66" s="1" t="s">
        <v>96</v>
      </c>
      <c r="H66" s="72"/>
      <c r="I66" s="1"/>
      <c r="J66" s="1"/>
      <c r="K66" s="1"/>
      <c r="L66" s="1"/>
      <c r="M66" s="1"/>
      <c r="N66" s="1"/>
      <c r="O66" s="1"/>
      <c r="P66" s="1"/>
      <c r="Q66" s="1"/>
      <c r="R66" s="1" t="s">
        <v>106</v>
      </c>
      <c r="S66" s="1"/>
      <c r="T66" s="1"/>
      <c r="U66" s="1"/>
      <c r="V66" s="1"/>
      <c r="W66" s="1"/>
    </row>
  </sheetData>
  <sheetProtection/>
  <mergeCells count="31">
    <mergeCell ref="K55:L55"/>
    <mergeCell ref="M56:N56"/>
    <mergeCell ref="D19:K19"/>
    <mergeCell ref="L19:V19"/>
    <mergeCell ref="A20:A21"/>
    <mergeCell ref="C20:C21"/>
    <mergeCell ref="A55:B55"/>
    <mergeCell ref="C55:D55"/>
    <mergeCell ref="E55:F55"/>
    <mergeCell ref="G55:H55"/>
    <mergeCell ref="I55:J55"/>
    <mergeCell ref="P57:Q57"/>
    <mergeCell ref="M55:N55"/>
    <mergeCell ref="P55:Q55"/>
    <mergeCell ref="R55:S55"/>
    <mergeCell ref="A56:B56"/>
    <mergeCell ref="C56:D56"/>
    <mergeCell ref="E56:F56"/>
    <mergeCell ref="G56:H56"/>
    <mergeCell ref="I56:J56"/>
    <mergeCell ref="K56:L56"/>
    <mergeCell ref="R57:S57"/>
    <mergeCell ref="P56:Q56"/>
    <mergeCell ref="R56:S56"/>
    <mergeCell ref="A57:B57"/>
    <mergeCell ref="C57:D57"/>
    <mergeCell ref="E57:F57"/>
    <mergeCell ref="G57:H57"/>
    <mergeCell ref="I57:J57"/>
    <mergeCell ref="K57:L57"/>
    <mergeCell ref="M57:N57"/>
  </mergeCells>
  <printOptions/>
  <pageMargins left="0.4166666666666667" right="0.2777777777777778" top="0.20833333333333334" bottom="0.20833333333333334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Maxim</cp:lastModifiedBy>
  <dcterms:created xsi:type="dcterms:W3CDTF">2023-05-23T09:39:34Z</dcterms:created>
  <dcterms:modified xsi:type="dcterms:W3CDTF">2023-05-23T09:42:38Z</dcterms:modified>
  <cp:category/>
  <cp:version/>
  <cp:contentType/>
  <cp:contentStatus/>
</cp:coreProperties>
</file>